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G:\Cours économie\excel\2020-2021\TP4\"/>
    </mc:Choice>
  </mc:AlternateContent>
  <xr:revisionPtr revIDLastSave="0" documentId="13_ncr:1_{4FA36157-2366-486F-A7EA-89D07C0BE1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acture" sheetId="1" r:id="rId1"/>
    <sheet name="cli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6" i="1"/>
  <c r="K7" i="1"/>
  <c r="K8" i="1"/>
  <c r="K9" i="1"/>
  <c r="K10" i="1"/>
  <c r="K11" i="1"/>
  <c r="K12" i="1"/>
  <c r="K13" i="1"/>
  <c r="K14" i="1"/>
  <c r="K15" i="1"/>
  <c r="K5" i="1"/>
  <c r="J6" i="1"/>
  <c r="J7" i="1"/>
  <c r="J8" i="1"/>
  <c r="J9" i="1"/>
  <c r="J10" i="1"/>
  <c r="J11" i="1"/>
  <c r="J12" i="1"/>
  <c r="J13" i="1"/>
  <c r="J14" i="1"/>
  <c r="J15" i="1"/>
  <c r="J5" i="1"/>
  <c r="I5" i="1"/>
  <c r="I6" i="1"/>
  <c r="I7" i="1"/>
  <c r="I8" i="1"/>
  <c r="I9" i="1"/>
  <c r="I10" i="1"/>
  <c r="I11" i="1"/>
  <c r="I12" i="1"/>
  <c r="I13" i="1"/>
  <c r="I14" i="1"/>
  <c r="I15" i="1"/>
  <c r="H6" i="1"/>
  <c r="H7" i="1"/>
  <c r="H8" i="1"/>
  <c r="H9" i="1"/>
  <c r="H10" i="1"/>
  <c r="H11" i="1"/>
  <c r="H12" i="1"/>
  <c r="H13" i="1"/>
  <c r="H14" i="1"/>
  <c r="H15" i="1"/>
  <c r="H5" i="1"/>
  <c r="G6" i="1"/>
  <c r="G7" i="1"/>
  <c r="G8" i="1"/>
  <c r="G9" i="1"/>
  <c r="G10" i="1"/>
  <c r="G11" i="1"/>
  <c r="G12" i="1"/>
  <c r="G13" i="1"/>
  <c r="G14" i="1"/>
  <c r="G15" i="1"/>
  <c r="G5" i="1"/>
  <c r="F6" i="1"/>
  <c r="F7" i="1"/>
  <c r="F8" i="1"/>
  <c r="F9" i="1"/>
  <c r="F10" i="1"/>
  <c r="F11" i="1"/>
  <c r="F12" i="1"/>
  <c r="F13" i="1"/>
  <c r="F14" i="1"/>
  <c r="F15" i="1"/>
  <c r="F5" i="1"/>
  <c r="H3" i="2"/>
  <c r="H4" i="2"/>
  <c r="H5" i="2"/>
  <c r="H6" i="2"/>
  <c r="H7" i="2"/>
  <c r="H2" i="2"/>
  <c r="G3" i="2"/>
  <c r="G4" i="2"/>
  <c r="G5" i="2"/>
  <c r="G6" i="2"/>
  <c r="G7" i="2"/>
  <c r="G2" i="2"/>
</calcChain>
</file>

<file path=xl/sharedStrings.xml><?xml version="1.0" encoding="utf-8"?>
<sst xmlns="http://schemas.openxmlformats.org/spreadsheetml/2006/main" count="76" uniqueCount="48">
  <si>
    <t xml:space="preserve"> </t>
  </si>
  <si>
    <t>Commerçant</t>
  </si>
  <si>
    <t>Ville</t>
  </si>
  <si>
    <t>Article</t>
  </si>
  <si>
    <t>Qté</t>
  </si>
  <si>
    <t>PU</t>
  </si>
  <si>
    <t>Montant</t>
  </si>
  <si>
    <t>Mounir</t>
  </si>
  <si>
    <t>Fouad</t>
  </si>
  <si>
    <t>Noura</t>
  </si>
  <si>
    <t>Kamal</t>
  </si>
  <si>
    <t>Jamal</t>
  </si>
  <si>
    <t>Agadir</t>
  </si>
  <si>
    <t>Rabat</t>
  </si>
  <si>
    <t>Marrakech</t>
  </si>
  <si>
    <t>Nokia</t>
  </si>
  <si>
    <t>Alcatel</t>
  </si>
  <si>
    <t>Sony</t>
  </si>
  <si>
    <t>Pillips</t>
  </si>
  <si>
    <t>karim</t>
  </si>
  <si>
    <t>noura</t>
  </si>
  <si>
    <t>sony</t>
  </si>
  <si>
    <t>remise</t>
  </si>
  <si>
    <t>Net commercial</t>
  </si>
  <si>
    <t>TVA</t>
  </si>
  <si>
    <t>TTC</t>
  </si>
  <si>
    <t>Mode de transport</t>
  </si>
  <si>
    <t>Net Commercial</t>
  </si>
  <si>
    <t>Total</t>
  </si>
  <si>
    <t>Code de client</t>
  </si>
  <si>
    <t>Nom de client</t>
  </si>
  <si>
    <t>Type de client</t>
  </si>
  <si>
    <t>Année d'ancienneté</t>
  </si>
  <si>
    <t>Achats</t>
  </si>
  <si>
    <t>Mode de paiement</t>
  </si>
  <si>
    <t>Ristourne</t>
  </si>
  <si>
    <t>Prime</t>
  </si>
  <si>
    <t>Ahmed</t>
  </si>
  <si>
    <t>Hakim</t>
  </si>
  <si>
    <t>Omar</t>
  </si>
  <si>
    <t>Saleh</t>
  </si>
  <si>
    <t>Bilel</t>
  </si>
  <si>
    <t>Toufik</t>
  </si>
  <si>
    <t>Grossiste</t>
  </si>
  <si>
    <t>Détaillant</t>
  </si>
  <si>
    <t>Chèque</t>
  </si>
  <si>
    <t>Virement</t>
  </si>
  <si>
    <t>Espèce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</si>
</sst>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tabSelected="1" zoomScale="130" zoomScaleNormal="130" workbookViewId="0">
      <selection activeCell="K20" sqref="K20"/>
    </sheetView>
  </sheetViews>
  <sheetFormatPr baseColWidth="10" defaultColWidth="9.140625" defaultRowHeight="15" x14ac:dyDescent="0.25"/>
  <cols>
    <col min="1" max="1" width="12.85546875" customWidth="1"/>
    <col min="2" max="2" width="10.5703125" customWidth="1"/>
    <col min="8" max="8" width="16.28515625" customWidth="1"/>
    <col min="11" max="11" width="17" customWidth="1"/>
  </cols>
  <sheetData>
    <row r="2" spans="1:11" x14ac:dyDescent="0.25">
      <c r="D2" s="6" t="s">
        <v>24</v>
      </c>
      <c r="E2" s="2">
        <v>0.2</v>
      </c>
    </row>
    <row r="3" spans="1:11" x14ac:dyDescent="0.25">
      <c r="A3" t="s">
        <v>0</v>
      </c>
    </row>
    <row r="4" spans="1:1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</row>
    <row r="5" spans="1:11" x14ac:dyDescent="0.25">
      <c r="A5" s="4" t="s">
        <v>7</v>
      </c>
      <c r="B5" s="4" t="s">
        <v>14</v>
      </c>
      <c r="C5" s="4" t="s">
        <v>15</v>
      </c>
      <c r="D5" s="4">
        <v>23</v>
      </c>
      <c r="E5" s="4">
        <v>23000</v>
      </c>
      <c r="F5" s="4">
        <f>D5*E5</f>
        <v>529000</v>
      </c>
      <c r="G5" s="4">
        <f>IF(F5&gt;100000,10%*F5,5%*F5)</f>
        <v>52900</v>
      </c>
      <c r="H5" s="4">
        <f>F5-G5</f>
        <v>476100</v>
      </c>
      <c r="I5" s="4">
        <f>H5*$E$2</f>
        <v>95220</v>
      </c>
      <c r="J5" s="4">
        <f>H5+I5</f>
        <v>571320</v>
      </c>
      <c r="K5" s="4" t="str">
        <f>IF(A5="mounir","voiture",IF(A5="jamal","camion",IF(A5="noura","camionnette","rien")))</f>
        <v>voiture</v>
      </c>
    </row>
    <row r="6" spans="1:11" x14ac:dyDescent="0.25">
      <c r="A6" s="4" t="s">
        <v>8</v>
      </c>
      <c r="B6" s="4" t="s">
        <v>12</v>
      </c>
      <c r="C6" s="4" t="s">
        <v>16</v>
      </c>
      <c r="D6" s="4">
        <v>12</v>
      </c>
      <c r="E6" s="4">
        <v>1000</v>
      </c>
      <c r="F6" s="4">
        <f t="shared" ref="F6:F15" si="0">D6*E6</f>
        <v>12000</v>
      </c>
      <c r="G6" s="4">
        <f t="shared" ref="G6:G15" si="1">IF(F6&gt;100000,10%*F6,5%*F6)</f>
        <v>600</v>
      </c>
      <c r="H6" s="4">
        <f t="shared" ref="H6:H15" si="2">F6-G6</f>
        <v>11400</v>
      </c>
      <c r="I6" s="4">
        <f t="shared" ref="I6:I15" si="3">H6*$E$2</f>
        <v>2280</v>
      </c>
      <c r="J6" s="4">
        <f t="shared" ref="J6:J15" si="4">H6+I6</f>
        <v>13680</v>
      </c>
      <c r="K6" s="4" t="str">
        <f t="shared" ref="K6:K15" si="5">IF(A6="mounir","voiture",IF(A6="jamal","camion",IF(A6="noura","camionnette","rien")))</f>
        <v>rien</v>
      </c>
    </row>
    <row r="7" spans="1:11" x14ac:dyDescent="0.25">
      <c r="A7" s="4" t="s">
        <v>9</v>
      </c>
      <c r="B7" s="4" t="s">
        <v>13</v>
      </c>
      <c r="C7" s="4" t="s">
        <v>17</v>
      </c>
      <c r="D7" s="4">
        <v>5</v>
      </c>
      <c r="E7" s="4">
        <v>20000</v>
      </c>
      <c r="F7" s="4">
        <f t="shared" si="0"/>
        <v>100000</v>
      </c>
      <c r="G7" s="4">
        <f t="shared" si="1"/>
        <v>5000</v>
      </c>
      <c r="H7" s="4">
        <f t="shared" si="2"/>
        <v>95000</v>
      </c>
      <c r="I7" s="4">
        <f t="shared" si="3"/>
        <v>19000</v>
      </c>
      <c r="J7" s="4">
        <f t="shared" si="4"/>
        <v>114000</v>
      </c>
      <c r="K7" s="4" t="str">
        <f t="shared" si="5"/>
        <v>camionnette</v>
      </c>
    </row>
    <row r="8" spans="1:11" x14ac:dyDescent="0.25">
      <c r="A8" s="4" t="s">
        <v>10</v>
      </c>
      <c r="B8" s="4" t="s">
        <v>14</v>
      </c>
      <c r="C8" s="4" t="s">
        <v>18</v>
      </c>
      <c r="D8" s="4">
        <v>3</v>
      </c>
      <c r="E8" s="4">
        <v>1290</v>
      </c>
      <c r="F8" s="4">
        <f t="shared" si="0"/>
        <v>3870</v>
      </c>
      <c r="G8" s="4">
        <f t="shared" si="1"/>
        <v>193.5</v>
      </c>
      <c r="H8" s="4">
        <f t="shared" si="2"/>
        <v>3676.5</v>
      </c>
      <c r="I8" s="4">
        <f t="shared" si="3"/>
        <v>735.30000000000007</v>
      </c>
      <c r="J8" s="4">
        <f t="shared" si="4"/>
        <v>4411.8</v>
      </c>
      <c r="K8" s="4" t="str">
        <f t="shared" si="5"/>
        <v>rien</v>
      </c>
    </row>
    <row r="9" spans="1:11" x14ac:dyDescent="0.25">
      <c r="A9" s="4" t="s">
        <v>11</v>
      </c>
      <c r="B9" s="4" t="s">
        <v>13</v>
      </c>
      <c r="C9" s="4" t="s">
        <v>18</v>
      </c>
      <c r="D9" s="4">
        <v>9</v>
      </c>
      <c r="E9" s="4">
        <v>1290</v>
      </c>
      <c r="F9" s="4">
        <f t="shared" si="0"/>
        <v>11610</v>
      </c>
      <c r="G9" s="4">
        <f t="shared" si="1"/>
        <v>580.5</v>
      </c>
      <c r="H9" s="4">
        <f t="shared" si="2"/>
        <v>11029.5</v>
      </c>
      <c r="I9" s="4">
        <f t="shared" si="3"/>
        <v>2205.9</v>
      </c>
      <c r="J9" s="4">
        <f t="shared" si="4"/>
        <v>13235.4</v>
      </c>
      <c r="K9" s="4" t="str">
        <f t="shared" si="5"/>
        <v>camion</v>
      </c>
    </row>
    <row r="10" spans="1:11" x14ac:dyDescent="0.25">
      <c r="A10" s="4" t="s">
        <v>19</v>
      </c>
      <c r="B10" s="4" t="s">
        <v>12</v>
      </c>
      <c r="C10" s="4" t="s">
        <v>16</v>
      </c>
      <c r="D10" s="4">
        <v>4</v>
      </c>
      <c r="E10" s="4">
        <v>1000</v>
      </c>
      <c r="F10" s="4">
        <f t="shared" si="0"/>
        <v>4000</v>
      </c>
      <c r="G10" s="4">
        <f t="shared" si="1"/>
        <v>200</v>
      </c>
      <c r="H10" s="4">
        <f t="shared" si="2"/>
        <v>3800</v>
      </c>
      <c r="I10" s="4">
        <f t="shared" si="3"/>
        <v>760</v>
      </c>
      <c r="J10" s="4">
        <f t="shared" si="4"/>
        <v>4560</v>
      </c>
      <c r="K10" s="4" t="str">
        <f t="shared" si="5"/>
        <v>rien</v>
      </c>
    </row>
    <row r="11" spans="1:11" x14ac:dyDescent="0.25">
      <c r="A11" s="4" t="s">
        <v>7</v>
      </c>
      <c r="B11" s="4" t="s">
        <v>13</v>
      </c>
      <c r="C11" s="4" t="s">
        <v>16</v>
      </c>
      <c r="D11" s="4">
        <v>54</v>
      </c>
      <c r="E11" s="4">
        <v>1000</v>
      </c>
      <c r="F11" s="4">
        <f t="shared" si="0"/>
        <v>54000</v>
      </c>
      <c r="G11" s="4">
        <f t="shared" si="1"/>
        <v>2700</v>
      </c>
      <c r="H11" s="4">
        <f t="shared" si="2"/>
        <v>51300</v>
      </c>
      <c r="I11" s="4">
        <f t="shared" si="3"/>
        <v>10260</v>
      </c>
      <c r="J11" s="4">
        <f t="shared" si="4"/>
        <v>61560</v>
      </c>
      <c r="K11" s="4" t="str">
        <f t="shared" si="5"/>
        <v>voiture</v>
      </c>
    </row>
    <row r="12" spans="1:11" x14ac:dyDescent="0.25">
      <c r="A12" s="4" t="s">
        <v>20</v>
      </c>
      <c r="B12" s="4" t="s">
        <v>13</v>
      </c>
      <c r="C12" s="4" t="s">
        <v>15</v>
      </c>
      <c r="D12" s="4">
        <v>3</v>
      </c>
      <c r="E12" s="4">
        <v>23000</v>
      </c>
      <c r="F12" s="4">
        <f t="shared" si="0"/>
        <v>69000</v>
      </c>
      <c r="G12" s="4">
        <f t="shared" si="1"/>
        <v>3450</v>
      </c>
      <c r="H12" s="4">
        <f t="shared" si="2"/>
        <v>65550</v>
      </c>
      <c r="I12" s="4">
        <f t="shared" si="3"/>
        <v>13110</v>
      </c>
      <c r="J12" s="4">
        <f t="shared" si="4"/>
        <v>78660</v>
      </c>
      <c r="K12" s="4" t="str">
        <f t="shared" si="5"/>
        <v>camionnette</v>
      </c>
    </row>
    <row r="13" spans="1:11" x14ac:dyDescent="0.25">
      <c r="A13" s="4" t="s">
        <v>11</v>
      </c>
      <c r="B13" s="4" t="s">
        <v>12</v>
      </c>
      <c r="C13" s="4" t="s">
        <v>16</v>
      </c>
      <c r="D13" s="4">
        <v>21</v>
      </c>
      <c r="E13" s="4">
        <v>1000</v>
      </c>
      <c r="F13" s="4">
        <f t="shared" si="0"/>
        <v>21000</v>
      </c>
      <c r="G13" s="4">
        <f t="shared" si="1"/>
        <v>1050</v>
      </c>
      <c r="H13" s="4">
        <f t="shared" si="2"/>
        <v>19950</v>
      </c>
      <c r="I13" s="4">
        <f t="shared" si="3"/>
        <v>3990</v>
      </c>
      <c r="J13" s="4">
        <f t="shared" si="4"/>
        <v>23940</v>
      </c>
      <c r="K13" s="4" t="str">
        <f t="shared" si="5"/>
        <v>camion</v>
      </c>
    </row>
    <row r="14" spans="1:11" x14ac:dyDescent="0.25">
      <c r="A14" s="4" t="s">
        <v>9</v>
      </c>
      <c r="B14" s="4" t="s">
        <v>14</v>
      </c>
      <c r="C14" s="4" t="s">
        <v>17</v>
      </c>
      <c r="D14" s="4">
        <v>4</v>
      </c>
      <c r="E14" s="4">
        <v>20000</v>
      </c>
      <c r="F14" s="4">
        <f t="shared" si="0"/>
        <v>80000</v>
      </c>
      <c r="G14" s="4">
        <f t="shared" si="1"/>
        <v>4000</v>
      </c>
      <c r="H14" s="4">
        <f t="shared" si="2"/>
        <v>76000</v>
      </c>
      <c r="I14" s="4">
        <f t="shared" si="3"/>
        <v>15200</v>
      </c>
      <c r="J14" s="4">
        <f t="shared" si="4"/>
        <v>91200</v>
      </c>
      <c r="K14" s="4" t="str">
        <f t="shared" si="5"/>
        <v>camionnette</v>
      </c>
    </row>
    <row r="15" spans="1:11" x14ac:dyDescent="0.25">
      <c r="A15" s="4" t="s">
        <v>10</v>
      </c>
      <c r="B15" s="4" t="s">
        <v>14</v>
      </c>
      <c r="C15" s="4" t="s">
        <v>21</v>
      </c>
      <c r="D15" s="4">
        <v>23</v>
      </c>
      <c r="E15" s="4">
        <v>20000</v>
      </c>
      <c r="F15" s="4">
        <f t="shared" si="0"/>
        <v>460000</v>
      </c>
      <c r="G15" s="4">
        <f t="shared" si="1"/>
        <v>46000</v>
      </c>
      <c r="H15" s="4">
        <f t="shared" si="2"/>
        <v>414000</v>
      </c>
      <c r="I15" s="4">
        <f t="shared" si="3"/>
        <v>82800</v>
      </c>
      <c r="J15" s="4">
        <f t="shared" si="4"/>
        <v>496800</v>
      </c>
      <c r="K15" s="4" t="str">
        <f t="shared" si="5"/>
        <v>rien</v>
      </c>
    </row>
    <row r="17" spans="8:11" x14ac:dyDescent="0.25">
      <c r="H17" s="9" t="s">
        <v>28</v>
      </c>
      <c r="I17" s="8" t="s">
        <v>27</v>
      </c>
      <c r="J17" s="8"/>
      <c r="K17" s="1">
        <f>SUM(H5:H15)</f>
        <v>1227806</v>
      </c>
    </row>
    <row r="18" spans="8:11" x14ac:dyDescent="0.25">
      <c r="H18" s="9"/>
      <c r="I18" s="8" t="s">
        <v>24</v>
      </c>
      <c r="J18" s="8"/>
      <c r="K18" s="1">
        <f>SUM(I5:I15)</f>
        <v>245561.2</v>
      </c>
    </row>
    <row r="19" spans="8:11" x14ac:dyDescent="0.25">
      <c r="H19" s="9"/>
      <c r="I19" s="8" t="s">
        <v>25</v>
      </c>
      <c r="J19" s="8"/>
      <c r="K19" s="1">
        <f>SUM(J5:J15)</f>
        <v>1473367.2000000002</v>
      </c>
    </row>
  </sheetData>
  <mergeCells count="4">
    <mergeCell ref="I17:J17"/>
    <mergeCell ref="I18:J18"/>
    <mergeCell ref="I19:J19"/>
    <mergeCell ref="H17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F1F2-8471-4DF6-A563-2DE7A462FCC7}">
  <dimension ref="A1:H7"/>
  <sheetViews>
    <sheetView workbookViewId="0">
      <selection activeCell="K17" sqref="K17"/>
    </sheetView>
  </sheetViews>
  <sheetFormatPr baseColWidth="10" defaultColWidth="9.140625" defaultRowHeight="15" x14ac:dyDescent="0.25"/>
  <cols>
    <col min="1" max="2" width="14.140625" customWidth="1"/>
    <col min="3" max="3" width="13.7109375" customWidth="1"/>
    <col min="4" max="4" width="18.7109375" customWidth="1"/>
    <col min="5" max="5" width="15.140625" customWidth="1"/>
    <col min="6" max="6" width="18" customWidth="1"/>
    <col min="7" max="7" width="15.140625" customWidth="1"/>
    <col min="8" max="8" width="15" customWidth="1"/>
  </cols>
  <sheetData>
    <row r="1" spans="1:8" x14ac:dyDescent="0.25">
      <c r="A1" s="7" t="s">
        <v>29</v>
      </c>
      <c r="B1" s="7" t="s">
        <v>30</v>
      </c>
      <c r="C1" s="7" t="s">
        <v>31</v>
      </c>
      <c r="D1" s="7" t="s">
        <v>32</v>
      </c>
      <c r="E1" s="7" t="s">
        <v>33</v>
      </c>
      <c r="F1" s="7" t="s">
        <v>34</v>
      </c>
      <c r="G1" s="7" t="s">
        <v>35</v>
      </c>
      <c r="H1" s="7" t="s">
        <v>36</v>
      </c>
    </row>
    <row r="2" spans="1:8" x14ac:dyDescent="0.25">
      <c r="A2" s="3">
        <v>1</v>
      </c>
      <c r="B2" s="3" t="s">
        <v>37</v>
      </c>
      <c r="C2" s="3" t="s">
        <v>43</v>
      </c>
      <c r="D2" s="3">
        <v>2</v>
      </c>
      <c r="E2" s="3">
        <v>67000</v>
      </c>
      <c r="F2" s="3" t="s">
        <v>45</v>
      </c>
      <c r="G2" s="3">
        <f>IF(AND(C2="grossiste",NOT(F2="virement")),E2*2%,0)</f>
        <v>1340</v>
      </c>
      <c r="H2" s="3">
        <f>IF(OR(D2&gt;5,E2&gt;100000),5000,2000)</f>
        <v>2000</v>
      </c>
    </row>
    <row r="3" spans="1:8" x14ac:dyDescent="0.25">
      <c r="A3" s="3">
        <v>2</v>
      </c>
      <c r="B3" s="3" t="s">
        <v>38</v>
      </c>
      <c r="C3" s="3" t="s">
        <v>44</v>
      </c>
      <c r="D3" s="3">
        <v>7</v>
      </c>
      <c r="E3" s="3">
        <v>138000</v>
      </c>
      <c r="F3" s="3" t="s">
        <v>46</v>
      </c>
      <c r="G3" s="3">
        <f t="shared" ref="G3:G7" si="0">IF(AND(C3="grossiste",NOT(F3="virement")),E3*2%,0)</f>
        <v>0</v>
      </c>
      <c r="H3" s="3">
        <f t="shared" ref="H3:H7" si="1">IF(OR(D3&gt;5,E3&gt;100000),5000,2000)</f>
        <v>5000</v>
      </c>
    </row>
    <row r="4" spans="1:8" x14ac:dyDescent="0.25">
      <c r="A4" s="3">
        <v>3</v>
      </c>
      <c r="B4" s="3" t="s">
        <v>39</v>
      </c>
      <c r="C4" s="3" t="s">
        <v>43</v>
      </c>
      <c r="D4" s="3">
        <v>5</v>
      </c>
      <c r="E4" s="3">
        <v>213000</v>
      </c>
      <c r="F4" s="3" t="s">
        <v>45</v>
      </c>
      <c r="G4" s="3">
        <f t="shared" si="0"/>
        <v>4260</v>
      </c>
      <c r="H4" s="3">
        <f t="shared" si="1"/>
        <v>5000</v>
      </c>
    </row>
    <row r="5" spans="1:8" x14ac:dyDescent="0.25">
      <c r="A5" s="3">
        <v>4</v>
      </c>
      <c r="B5" s="3" t="s">
        <v>40</v>
      </c>
      <c r="C5" s="3" t="s">
        <v>44</v>
      </c>
      <c r="D5" s="3">
        <v>1</v>
      </c>
      <c r="E5" s="3">
        <v>59500</v>
      </c>
      <c r="F5" s="3" t="s">
        <v>46</v>
      </c>
      <c r="G5" s="3">
        <f t="shared" si="0"/>
        <v>0</v>
      </c>
      <c r="H5" s="3">
        <f t="shared" si="1"/>
        <v>2000</v>
      </c>
    </row>
    <row r="6" spans="1:8" x14ac:dyDescent="0.25">
      <c r="A6" s="3">
        <v>5</v>
      </c>
      <c r="B6" s="3" t="s">
        <v>41</v>
      </c>
      <c r="C6" s="3" t="s">
        <v>43</v>
      </c>
      <c r="D6" s="3">
        <v>6</v>
      </c>
      <c r="E6" s="3">
        <v>684000</v>
      </c>
      <c r="F6" s="3" t="s">
        <v>47</v>
      </c>
      <c r="G6" s="3">
        <f t="shared" si="0"/>
        <v>13680</v>
      </c>
      <c r="H6" s="3">
        <f t="shared" si="1"/>
        <v>5000</v>
      </c>
    </row>
    <row r="7" spans="1:8" x14ac:dyDescent="0.25">
      <c r="A7" s="3">
        <v>6</v>
      </c>
      <c r="B7" s="3" t="s">
        <v>42</v>
      </c>
      <c r="C7" s="3" t="s">
        <v>43</v>
      </c>
      <c r="D7" s="3">
        <v>3</v>
      </c>
      <c r="E7" s="3">
        <v>545000</v>
      </c>
      <c r="F7" s="3" t="s">
        <v>47</v>
      </c>
      <c r="G7" s="3">
        <f t="shared" si="0"/>
        <v>10900</v>
      </c>
      <c r="H7" s="3">
        <f t="shared" si="1"/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Pc</cp:lastModifiedBy>
  <dcterms:created xsi:type="dcterms:W3CDTF">2015-06-05T18:17:20Z</dcterms:created>
  <dcterms:modified xsi:type="dcterms:W3CDTF">2021-11-29T06:31:12Z</dcterms:modified>
</cp:coreProperties>
</file>