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urs économie\excel\2020-2021\TP5\"/>
    </mc:Choice>
  </mc:AlternateContent>
  <xr:revisionPtr revIDLastSave="0" documentId="13_ncr:1_{ED7C0D6B-A11C-4F0D-8084-2B57424500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acture" sheetId="1" r:id="rId1"/>
    <sheet name="mode de paiement" sheetId="2" r:id="rId2"/>
    <sheet name="articles" sheetId="3" r:id="rId3"/>
  </sheets>
  <definedNames>
    <definedName name="Articles">articles!$A$1:$C$5</definedName>
    <definedName name="Articless">articles!$A$2:$C$5</definedName>
    <definedName name="modedepaement">'mode de paiement'!$A$1:$B$6</definedName>
    <definedName name="Modedepaiement">'mode de paiement'!$A$1:$B$6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2" i="1"/>
  <c r="J3" i="1"/>
  <c r="J4" i="1"/>
  <c r="J5" i="1"/>
  <c r="J6" i="1"/>
  <c r="J7" i="1"/>
  <c r="J8" i="1"/>
  <c r="J9" i="1"/>
  <c r="J10" i="1"/>
  <c r="J2" i="1"/>
  <c r="I3" i="1"/>
  <c r="I4" i="1"/>
  <c r="I5" i="1"/>
  <c r="I6" i="1"/>
  <c r="I7" i="1"/>
  <c r="I8" i="1"/>
  <c r="I9" i="1"/>
  <c r="I10" i="1"/>
  <c r="I2" i="1"/>
  <c r="H3" i="1"/>
  <c r="H4" i="1"/>
  <c r="H5" i="1"/>
  <c r="H6" i="1"/>
  <c r="H7" i="1"/>
  <c r="H8" i="1"/>
  <c r="H9" i="1"/>
  <c r="H10" i="1"/>
  <c r="H2" i="1"/>
  <c r="G3" i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  <c r="D3" i="1"/>
  <c r="D4" i="1"/>
  <c r="D5" i="1"/>
  <c r="D6" i="1"/>
  <c r="D7" i="1"/>
  <c r="D8" i="1"/>
  <c r="D9" i="1"/>
  <c r="D10" i="1"/>
  <c r="D2" i="1"/>
  <c r="C3" i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<sst xmlns="http://schemas.openxmlformats.org/spreadsheetml/2006/main" count="39" uniqueCount="27">
  <si>
    <t>Client</t>
  </si>
  <si>
    <t>Référence</t>
  </si>
  <si>
    <t>Désignation</t>
  </si>
  <si>
    <t>PU</t>
  </si>
  <si>
    <t>Quantité</t>
  </si>
  <si>
    <t>Totale HT</t>
  </si>
  <si>
    <t>TTC</t>
  </si>
  <si>
    <t>Mode de paiement</t>
  </si>
  <si>
    <t>LIBIT</t>
  </si>
  <si>
    <t>AIMO</t>
  </si>
  <si>
    <t>SUPRANO</t>
  </si>
  <si>
    <t>COLINO</t>
  </si>
  <si>
    <t>BITO</t>
  </si>
  <si>
    <t>Sté ACCI</t>
  </si>
  <si>
    <t>Chéque</t>
  </si>
  <si>
    <t>Espéces</t>
  </si>
  <si>
    <t>virement</t>
  </si>
  <si>
    <t>Comptant</t>
  </si>
  <si>
    <t>Gratuit</t>
  </si>
  <si>
    <t>Prix Unitaires</t>
  </si>
  <si>
    <t>OMO</t>
  </si>
  <si>
    <t>TIDE</t>
  </si>
  <si>
    <t>ARIEL</t>
  </si>
  <si>
    <t>ACE</t>
  </si>
  <si>
    <t>Montant</t>
  </si>
  <si>
    <t>Remise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</si>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</sst>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M2" sqref="M2:M10"/>
    </sheetView>
  </sheetViews>
  <sheetFormatPr baseColWidth="10" defaultRowHeight="15" x14ac:dyDescent="0.25"/>
  <cols>
    <col min="11" max="11" width="23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24</v>
      </c>
      <c r="G1" s="2" t="s">
        <v>25</v>
      </c>
      <c r="H1" s="2" t="s">
        <v>5</v>
      </c>
      <c r="I1" s="2" t="s">
        <v>26</v>
      </c>
      <c r="J1" s="2" t="s">
        <v>6</v>
      </c>
      <c r="K1" s="2" t="s">
        <v>7</v>
      </c>
    </row>
    <row r="2" spans="1:11" x14ac:dyDescent="0.25">
      <c r="A2" s="1" t="s">
        <v>8</v>
      </c>
      <c r="B2" s="1">
        <v>1</v>
      </c>
      <c r="C2" s="1" t="str">
        <f>VLOOKUP(B2,Articless,2,FALSE)</f>
        <v>OMO</v>
      </c>
      <c r="D2" s="1">
        <f>VLOOKUP(B2,Articless,3,FALSE)</f>
        <v>25</v>
      </c>
      <c r="E2" s="1">
        <v>12</v>
      </c>
      <c r="F2" s="1">
        <f>D2*E2</f>
        <v>300</v>
      </c>
      <c r="G2" s="1">
        <f>IF(F2&gt;1000,5%*F2,0)</f>
        <v>0</v>
      </c>
      <c r="H2" s="1">
        <f>F2-G2</f>
        <v>300</v>
      </c>
      <c r="I2" s="1">
        <f>H2*15%</f>
        <v>45</v>
      </c>
      <c r="J2" s="1">
        <f>H2+I2</f>
        <v>345</v>
      </c>
      <c r="K2" s="1" t="str">
        <f>VLOOKUP(A2,Modedepaiement,2,FALSE)</f>
        <v>virement</v>
      </c>
    </row>
    <row r="3" spans="1:11" x14ac:dyDescent="0.25">
      <c r="A3" s="1" t="s">
        <v>9</v>
      </c>
      <c r="B3" s="1">
        <v>3</v>
      </c>
      <c r="C3" s="1" t="str">
        <f>VLOOKUP(B3,Articless,2,FALSE)</f>
        <v>ARIEL</v>
      </c>
      <c r="D3" s="1">
        <f>VLOOKUP(B3,Articless,3,FALSE)</f>
        <v>15</v>
      </c>
      <c r="E3" s="1">
        <v>15</v>
      </c>
      <c r="F3" s="1">
        <f t="shared" ref="F3:F10" si="0">D3*E3</f>
        <v>225</v>
      </c>
      <c r="G3" s="1">
        <f t="shared" ref="G3:G10" si="1">IF(F3&gt;1000,5%*F3,0)</f>
        <v>0</v>
      </c>
      <c r="H3" s="1">
        <f t="shared" ref="H3:H10" si="2">F3-G3</f>
        <v>225</v>
      </c>
      <c r="I3" s="1">
        <f t="shared" ref="I3:I10" si="3">H3*15%</f>
        <v>33.75</v>
      </c>
      <c r="J3" s="1">
        <f t="shared" ref="J3:J10" si="4">H3+I3</f>
        <v>258.75</v>
      </c>
      <c r="K3" s="1" t="str">
        <f>VLOOKUP(A3,Modedepaiement,2,FALSE)</f>
        <v>Espéces</v>
      </c>
    </row>
    <row r="4" spans="1:11" x14ac:dyDescent="0.25">
      <c r="A4" s="1" t="s">
        <v>10</v>
      </c>
      <c r="B4" s="1">
        <v>4</v>
      </c>
      <c r="C4" s="1" t="str">
        <f>VLOOKUP(B4,Articless,2,FALSE)</f>
        <v>ACE</v>
      </c>
      <c r="D4" s="1">
        <f>VLOOKUP(B4,Articless,3,FALSE)</f>
        <v>48</v>
      </c>
      <c r="E4" s="1">
        <v>50</v>
      </c>
      <c r="F4" s="1">
        <f t="shared" si="0"/>
        <v>2400</v>
      </c>
      <c r="G4" s="1">
        <f t="shared" si="1"/>
        <v>120</v>
      </c>
      <c r="H4" s="1">
        <f t="shared" si="2"/>
        <v>2280</v>
      </c>
      <c r="I4" s="1">
        <f t="shared" si="3"/>
        <v>342</v>
      </c>
      <c r="J4" s="1">
        <f t="shared" si="4"/>
        <v>2622</v>
      </c>
      <c r="K4" s="1" t="str">
        <f>VLOOKUP(A4,Modedepaiement,2,FALSE)</f>
        <v>Gratuit</v>
      </c>
    </row>
    <row r="5" spans="1:11" x14ac:dyDescent="0.25">
      <c r="A5" s="1" t="s">
        <v>9</v>
      </c>
      <c r="B5" s="1">
        <v>1</v>
      </c>
      <c r="C5" s="1" t="str">
        <f>VLOOKUP(B5,Articless,2,FALSE)</f>
        <v>OMO</v>
      </c>
      <c r="D5" s="1">
        <f>VLOOKUP(B5,Articless,3,FALSE)</f>
        <v>25</v>
      </c>
      <c r="E5" s="1">
        <v>19</v>
      </c>
      <c r="F5" s="1">
        <f t="shared" si="0"/>
        <v>475</v>
      </c>
      <c r="G5" s="1">
        <f t="shared" si="1"/>
        <v>0</v>
      </c>
      <c r="H5" s="1">
        <f t="shared" si="2"/>
        <v>475</v>
      </c>
      <c r="I5" s="1">
        <f t="shared" si="3"/>
        <v>71.25</v>
      </c>
      <c r="J5" s="1">
        <f t="shared" si="4"/>
        <v>546.25</v>
      </c>
      <c r="K5" s="1" t="str">
        <f>VLOOKUP(A5,Modedepaiement,2,FALSE)</f>
        <v>Espéces</v>
      </c>
    </row>
    <row r="6" spans="1:11" x14ac:dyDescent="0.25">
      <c r="A6" s="1" t="s">
        <v>11</v>
      </c>
      <c r="B6" s="1">
        <v>4</v>
      </c>
      <c r="C6" s="1" t="str">
        <f>VLOOKUP(B6,Articless,2,FALSE)</f>
        <v>ACE</v>
      </c>
      <c r="D6" s="1">
        <f>VLOOKUP(B6,Articless,3,FALSE)</f>
        <v>48</v>
      </c>
      <c r="E6" s="1">
        <v>45</v>
      </c>
      <c r="F6" s="1">
        <f t="shared" si="0"/>
        <v>2160</v>
      </c>
      <c r="G6" s="1">
        <f t="shared" si="1"/>
        <v>108</v>
      </c>
      <c r="H6" s="1">
        <f t="shared" si="2"/>
        <v>2052</v>
      </c>
      <c r="I6" s="1">
        <f t="shared" si="3"/>
        <v>307.8</v>
      </c>
      <c r="J6" s="1">
        <f t="shared" si="4"/>
        <v>2359.8000000000002</v>
      </c>
      <c r="K6" s="1" t="str">
        <f>VLOOKUP(A6,Modedepaiement,2,FALSE)</f>
        <v>Comptant</v>
      </c>
    </row>
    <row r="7" spans="1:11" x14ac:dyDescent="0.25">
      <c r="A7" s="1" t="s">
        <v>8</v>
      </c>
      <c r="B7" s="1">
        <v>3</v>
      </c>
      <c r="C7" s="1" t="str">
        <f>VLOOKUP(B7,Articless,2,FALSE)</f>
        <v>ARIEL</v>
      </c>
      <c r="D7" s="1">
        <f>VLOOKUP(B7,Articless,3,FALSE)</f>
        <v>15</v>
      </c>
      <c r="E7" s="1">
        <v>30</v>
      </c>
      <c r="F7" s="1">
        <f t="shared" si="0"/>
        <v>450</v>
      </c>
      <c r="G7" s="1">
        <f t="shared" si="1"/>
        <v>0</v>
      </c>
      <c r="H7" s="1">
        <f t="shared" si="2"/>
        <v>450</v>
      </c>
      <c r="I7" s="1">
        <f t="shared" si="3"/>
        <v>67.5</v>
      </c>
      <c r="J7" s="1">
        <f t="shared" si="4"/>
        <v>517.5</v>
      </c>
      <c r="K7" s="1" t="str">
        <f>VLOOKUP(A7,Modedepaiement,2,FALSE)</f>
        <v>virement</v>
      </c>
    </row>
    <row r="8" spans="1:11" x14ac:dyDescent="0.25">
      <c r="A8" s="1" t="s">
        <v>12</v>
      </c>
      <c r="B8" s="1">
        <v>1</v>
      </c>
      <c r="C8" s="1" t="str">
        <f>VLOOKUP(B8,Articless,2,FALSE)</f>
        <v>OMO</v>
      </c>
      <c r="D8" s="1">
        <f>VLOOKUP(B8,Articless,3,FALSE)</f>
        <v>25</v>
      </c>
      <c r="E8" s="1">
        <v>29</v>
      </c>
      <c r="F8" s="1">
        <f t="shared" si="0"/>
        <v>725</v>
      </c>
      <c r="G8" s="1">
        <f t="shared" si="1"/>
        <v>0</v>
      </c>
      <c r="H8" s="1">
        <f t="shared" si="2"/>
        <v>725</v>
      </c>
      <c r="I8" s="1">
        <f t="shared" si="3"/>
        <v>108.75</v>
      </c>
      <c r="J8" s="1">
        <f t="shared" si="4"/>
        <v>833.75</v>
      </c>
      <c r="K8" s="1" t="str">
        <f>VLOOKUP(A8,Modedepaiement,2,FALSE)</f>
        <v>Espéces</v>
      </c>
    </row>
    <row r="9" spans="1:11" x14ac:dyDescent="0.25">
      <c r="A9" s="1" t="s">
        <v>9</v>
      </c>
      <c r="B9" s="1">
        <v>2</v>
      </c>
      <c r="C9" s="1" t="str">
        <f>VLOOKUP(B9,Articless,2,FALSE)</f>
        <v>TIDE</v>
      </c>
      <c r="D9" s="1">
        <f>VLOOKUP(B9,Articless,3,FALSE)</f>
        <v>30</v>
      </c>
      <c r="E9" s="1">
        <v>60</v>
      </c>
      <c r="F9" s="1">
        <f t="shared" si="0"/>
        <v>1800</v>
      </c>
      <c r="G9" s="1">
        <f t="shared" si="1"/>
        <v>90</v>
      </c>
      <c r="H9" s="1">
        <f t="shared" si="2"/>
        <v>1710</v>
      </c>
      <c r="I9" s="1">
        <f t="shared" si="3"/>
        <v>256.5</v>
      </c>
      <c r="J9" s="1">
        <f t="shared" si="4"/>
        <v>1966.5</v>
      </c>
      <c r="K9" s="1" t="str">
        <f>VLOOKUP(A9,Modedepaiement,2,FALSE)</f>
        <v>Espéces</v>
      </c>
    </row>
    <row r="10" spans="1:11" x14ac:dyDescent="0.25">
      <c r="A10" s="1" t="s">
        <v>11</v>
      </c>
      <c r="B10" s="1">
        <v>3</v>
      </c>
      <c r="C10" s="1" t="str">
        <f>VLOOKUP(B10,Articless,2,FALSE)</f>
        <v>ARIEL</v>
      </c>
      <c r="D10" s="1">
        <f>VLOOKUP(B10,Articless,3,FALSE)</f>
        <v>15</v>
      </c>
      <c r="E10" s="1">
        <v>75</v>
      </c>
      <c r="F10" s="1">
        <f t="shared" si="0"/>
        <v>1125</v>
      </c>
      <c r="G10" s="1">
        <f t="shared" si="1"/>
        <v>56.25</v>
      </c>
      <c r="H10" s="1">
        <f t="shared" si="2"/>
        <v>1068.75</v>
      </c>
      <c r="I10" s="1">
        <f t="shared" si="3"/>
        <v>160.3125</v>
      </c>
      <c r="J10" s="1">
        <f t="shared" si="4"/>
        <v>1229.0625</v>
      </c>
      <c r="K10" s="1" t="str">
        <f>VLOOKUP(A10,Modedepaiement,2,FALSE)</f>
        <v>Comptant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E14" sqref="E14"/>
    </sheetView>
  </sheetViews>
  <sheetFormatPr baseColWidth="10" defaultRowHeight="15" x14ac:dyDescent="0.25"/>
  <cols>
    <col min="1" max="1" width="13" customWidth="1"/>
    <col min="2" max="2" width="14.140625" customWidth="1"/>
  </cols>
  <sheetData>
    <row r="1" spans="1:2" x14ac:dyDescent="0.25">
      <c r="A1" t="s">
        <v>13</v>
      </c>
      <c r="B1" t="s">
        <v>14</v>
      </c>
    </row>
    <row r="2" spans="1:2" x14ac:dyDescent="0.25">
      <c r="A2" t="s">
        <v>9</v>
      </c>
      <c r="B2" t="s">
        <v>15</v>
      </c>
    </row>
    <row r="3" spans="1:2" x14ac:dyDescent="0.25">
      <c r="A3" t="s">
        <v>8</v>
      </c>
      <c r="B3" t="s">
        <v>16</v>
      </c>
    </row>
    <row r="4" spans="1:2" x14ac:dyDescent="0.25">
      <c r="A4" t="s">
        <v>12</v>
      </c>
      <c r="B4" t="s">
        <v>15</v>
      </c>
    </row>
    <row r="5" spans="1:2" x14ac:dyDescent="0.25">
      <c r="A5" t="s">
        <v>11</v>
      </c>
      <c r="B5" t="s">
        <v>17</v>
      </c>
    </row>
    <row r="6" spans="1:2" x14ac:dyDescent="0.25">
      <c r="A6" t="s">
        <v>10</v>
      </c>
      <c r="B6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A5" sqref="A5"/>
    </sheetView>
  </sheetViews>
  <sheetFormatPr baseColWidth="10" defaultRowHeight="15" x14ac:dyDescent="0.25"/>
  <cols>
    <col min="2" max="2" width="12.85546875" customWidth="1"/>
    <col min="3" max="3" width="16.140625" customWidth="1"/>
  </cols>
  <sheetData>
    <row r="1" spans="1:3" x14ac:dyDescent="0.25">
      <c r="A1" s="3" t="s">
        <v>1</v>
      </c>
      <c r="B1" s="3" t="s">
        <v>2</v>
      </c>
      <c r="C1" s="3" t="s">
        <v>19</v>
      </c>
    </row>
    <row r="2" spans="1:3" x14ac:dyDescent="0.25">
      <c r="A2" s="1">
        <v>1</v>
      </c>
      <c r="B2" s="1" t="s">
        <v>20</v>
      </c>
      <c r="C2" s="1">
        <v>25</v>
      </c>
    </row>
    <row r="3" spans="1:3" x14ac:dyDescent="0.25">
      <c r="A3" s="1">
        <v>2</v>
      </c>
      <c r="B3" s="1" t="s">
        <v>21</v>
      </c>
      <c r="C3" s="1">
        <v>30</v>
      </c>
    </row>
    <row r="4" spans="1:3" x14ac:dyDescent="0.25">
      <c r="A4" s="1">
        <v>3</v>
      </c>
      <c r="B4" s="1" t="s">
        <v>22</v>
      </c>
      <c r="C4" s="1">
        <v>15</v>
      </c>
    </row>
    <row r="5" spans="1:3" x14ac:dyDescent="0.25">
      <c r="A5" s="1">
        <v>4</v>
      </c>
      <c r="B5" s="1" t="s">
        <v>23</v>
      </c>
      <c r="C5" s="1">
        <v>48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facture</vt:lpstr>
      <vt:lpstr>mode de paiement</vt:lpstr>
      <vt:lpstr>articles</vt:lpstr>
      <vt:lpstr>Articles</vt:lpstr>
      <vt:lpstr>Articless</vt:lpstr>
      <vt:lpstr>modedepaement</vt:lpstr>
      <vt:lpstr>Modedepaiement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Pc</cp:lastModifiedBy>
  <dcterms:created xsi:type="dcterms:W3CDTF">2012-04-02T19:29:40Z</dcterms:created>
  <dcterms:modified xsi:type="dcterms:W3CDTF">2022-01-09T06:58:30Z</dcterms:modified>
</cp:coreProperties>
</file>