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108" i="1"/>
  <c r="B109" s="1"/>
  <c r="B103"/>
  <c r="C114" s="1"/>
  <c r="B115" s="1"/>
  <c r="C102"/>
  <c r="B98"/>
  <c r="B91"/>
  <c r="C90"/>
  <c r="B85"/>
  <c r="B74"/>
  <c r="C78"/>
  <c r="B79" s="1"/>
  <c r="B67"/>
  <c r="B62"/>
  <c r="C50"/>
  <c r="C49"/>
  <c r="C42"/>
  <c r="B44" s="1"/>
  <c r="C43"/>
  <c r="B45" s="1"/>
  <c r="B27"/>
  <c r="C56" s="1"/>
  <c r="B57" s="1"/>
  <c r="C31"/>
  <c r="B26"/>
  <c r="B25"/>
  <c r="C14"/>
  <c r="C15" s="1"/>
  <c r="C18" s="1"/>
  <c r="B19" s="1"/>
  <c r="C9"/>
  <c r="B10" s="1"/>
  <c r="C2"/>
  <c r="C3" s="1"/>
  <c r="C335"/>
  <c r="C329"/>
  <c r="B330" s="1"/>
  <c r="C316"/>
  <c r="B317" s="1"/>
  <c r="B310"/>
  <c r="C308" s="1"/>
  <c r="C304"/>
  <c r="B296"/>
  <c r="B289"/>
  <c r="B288"/>
  <c r="B282"/>
  <c r="C275"/>
  <c r="B271"/>
  <c r="B270"/>
  <c r="B269"/>
  <c r="B263"/>
  <c r="C257"/>
  <c r="B258" s="1"/>
  <c r="C250"/>
  <c r="B251" s="1"/>
  <c r="C241"/>
  <c r="B242" s="1"/>
  <c r="C243" s="1"/>
  <c r="B244" s="1"/>
  <c r="C236"/>
  <c r="B237" s="1"/>
  <c r="C227"/>
  <c r="B228" s="1"/>
  <c r="C229" s="1"/>
  <c r="B230" s="1"/>
  <c r="C218"/>
  <c r="B219" s="1"/>
  <c r="C216"/>
  <c r="B217" s="1"/>
  <c r="C220" s="1"/>
  <c r="B221" s="1"/>
  <c r="B211"/>
  <c r="B206"/>
  <c r="B202"/>
  <c r="B195"/>
  <c r="B190"/>
  <c r="B28" l="1"/>
  <c r="C37" s="1"/>
  <c r="B38" s="1"/>
  <c r="B52"/>
  <c r="B31"/>
  <c r="B32" s="1"/>
  <c r="B275"/>
  <c r="B276" s="1"/>
  <c r="C6"/>
  <c r="B7" s="1"/>
</calcChain>
</file>

<file path=xl/sharedStrings.xml><?xml version="1.0" encoding="utf-8"?>
<sst xmlns="http://schemas.openxmlformats.org/spreadsheetml/2006/main" count="285" uniqueCount="83">
  <si>
    <t>دائن</t>
  </si>
  <si>
    <t xml:space="preserve">مدين </t>
  </si>
  <si>
    <t>البيان</t>
  </si>
  <si>
    <t>مصاريف التوثيق</t>
  </si>
  <si>
    <t>الصندوق</t>
  </si>
  <si>
    <t>تسديد قيمة دفتر الشروط</t>
  </si>
  <si>
    <t>البنك</t>
  </si>
  <si>
    <t>تسبيقات مستلمة</t>
  </si>
  <si>
    <t xml:space="preserve">مشتريات </t>
  </si>
  <si>
    <t xml:space="preserve">الرسم على القيمة المضافة </t>
  </si>
  <si>
    <t xml:space="preserve">موردوا المشتريات </t>
  </si>
  <si>
    <t>مواد و لوازم</t>
  </si>
  <si>
    <t>مصاريف النقل</t>
  </si>
  <si>
    <t>تسديد قيمة الشحن</t>
  </si>
  <si>
    <t>معدات نقل</t>
  </si>
  <si>
    <t xml:space="preserve">موردوا التثبيتات </t>
  </si>
  <si>
    <t>اقساط التأمين</t>
  </si>
  <si>
    <t xml:space="preserve">مصاريف عينت سابقا </t>
  </si>
  <si>
    <t xml:space="preserve">تجهيزات و معدات </t>
  </si>
  <si>
    <t>مشتربات غير قابلة للتخزين</t>
  </si>
  <si>
    <t>تسديد فاتورة استهلاك الكهرباء</t>
  </si>
  <si>
    <t>تسديد فاتورة استهلاك الماء</t>
  </si>
  <si>
    <t>مواد اولية مستهلكة</t>
  </si>
  <si>
    <t>اخراج مولد اولية من المخازن</t>
  </si>
  <si>
    <t>الأجر القاعدي</t>
  </si>
  <si>
    <t>منح ممنوحة</t>
  </si>
  <si>
    <t>63x</t>
  </si>
  <si>
    <t xml:space="preserve">     صندوق الضمان الإجتماعي CNAS 9%</t>
  </si>
  <si>
    <t xml:space="preserve">   الصندوق الجهوي للعطل السنوية /CACOBATPH0.375%                                   </t>
  </si>
  <si>
    <t xml:space="preserve">    الضريبة على الدخل الإجمالي IRG</t>
  </si>
  <si>
    <t xml:space="preserve">   أجور مستحقة</t>
  </si>
  <si>
    <t>معاينة أجر العامل</t>
  </si>
  <si>
    <t>أجور مستحقة</t>
  </si>
  <si>
    <t>تسديد اجر العامل</t>
  </si>
  <si>
    <t>اشتراكات الضمان الاجتماعي 26.13%</t>
  </si>
  <si>
    <t>اشتراكات اجتماعية أخرى 12.585%</t>
  </si>
  <si>
    <t xml:space="preserve">        صندوق الضمان الإجتماعي CNAS</t>
  </si>
  <si>
    <t xml:space="preserve">       الصندوق الجهوي للعطل السنوية /CACOBATPH</t>
  </si>
  <si>
    <t>تقييد اشتراكات صاحب العمل</t>
  </si>
  <si>
    <t xml:space="preserve">  صندوق الضمان الإجتماعي CNAS</t>
  </si>
  <si>
    <t xml:space="preserve">     الصندوق الجهوي للعطل السنوية /CACOBATPH</t>
  </si>
  <si>
    <t xml:space="preserve">الضرائب على الدخل </t>
  </si>
  <si>
    <t xml:space="preserve">                                    البنك</t>
  </si>
  <si>
    <t>تسديد مستحقات الضمان الاجتماعي و الضرائب</t>
  </si>
  <si>
    <t>مشتريات مستهلكة</t>
  </si>
  <si>
    <t xml:space="preserve">خدمات </t>
  </si>
  <si>
    <t>مصاريف العمال</t>
  </si>
  <si>
    <t>في نهاية السنة 31/12/,,,,,,,</t>
  </si>
  <si>
    <t>أشغال قيد الإنجاز</t>
  </si>
  <si>
    <t xml:space="preserve">               أشغال قيد الإنجاز</t>
  </si>
  <si>
    <t xml:space="preserve">              الرسم على القيمة المضافة 9%</t>
  </si>
  <si>
    <t xml:space="preserve">أشغال منجزة  </t>
  </si>
  <si>
    <t>في بداية السنة 01/01</t>
  </si>
  <si>
    <t xml:space="preserve">  أشغال قيد الإنجاز</t>
  </si>
  <si>
    <t xml:space="preserve"> الرسم على القيمة المضافة</t>
  </si>
  <si>
    <t xml:space="preserve">                               أشغال قيد الإنجاز</t>
  </si>
  <si>
    <t xml:space="preserve">أشغال مرحلة </t>
  </si>
  <si>
    <t xml:space="preserve">حقوق أشغال جاري إنجازها </t>
  </si>
  <si>
    <t>إقتطاع الضمان 5%</t>
  </si>
  <si>
    <t xml:space="preserve">                        أشغال منجزة </t>
  </si>
  <si>
    <t xml:space="preserve">                        الرسم على القيمة المضافة</t>
  </si>
  <si>
    <t>وضعية الأشغال المنجزة</t>
  </si>
  <si>
    <t xml:space="preserve">الرسم على النشاط المهني </t>
  </si>
  <si>
    <t xml:space="preserve">                       الرسم على النشاط المهني المستحق </t>
  </si>
  <si>
    <t>تسجيل الضرائب</t>
  </si>
  <si>
    <t xml:space="preserve">البنك </t>
  </si>
  <si>
    <t>تسديد وضعية الشطر الأول</t>
  </si>
  <si>
    <t>الرسم على النشاط المهني  المستحق</t>
  </si>
  <si>
    <t xml:space="preserve">                              البنك</t>
  </si>
  <si>
    <t>فاتورة رقم 221/2018</t>
  </si>
  <si>
    <t>ادخال المشتربات الى المخازن وصل دخول رقم :,,,,,,,,,,,,,,,</t>
  </si>
  <si>
    <t>تسديد قيمة المشتربات بشيك رقم :,,,,,,,,,,</t>
  </si>
  <si>
    <t>فاتورة رقم :,,,,,,,,,,,,,,,,,,</t>
  </si>
  <si>
    <t>معدات بناء</t>
  </si>
  <si>
    <t>تسديد قيمة المعدات شيك رقم :,,,,,,,,</t>
  </si>
  <si>
    <t>اجور المستخدمين</t>
  </si>
  <si>
    <t>تسديد اجر العمال</t>
  </si>
  <si>
    <t xml:space="preserve">تسديد مستحقات الضمان الاجتماعي </t>
  </si>
  <si>
    <t>تسديد مستحقات  الضرائب</t>
  </si>
  <si>
    <t>اخراج مولد اولية للبناء من المخازن</t>
  </si>
  <si>
    <t>اثبات وضعية الأشغال المنجزة</t>
  </si>
  <si>
    <t xml:space="preserve">اثبات وضعية رقم 02/2018 للأشغال المنجزة </t>
  </si>
  <si>
    <t>تسديد وضعية الشطر الثاني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</si>
</sst>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color rgb="FFFFFFFF"/>
      <name val="Simplified Arabic"/>
      <family val="1"/>
    </font>
    <font>
      <b/>
      <sz val="14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Simplified Arabic"/>
      <family val="1"/>
    </font>
    <font>
      <b/>
      <sz val="14"/>
      <color theme="1"/>
      <name val="TraditionalArabic"/>
    </font>
    <font>
      <b/>
      <sz val="14"/>
      <name val="Arial"/>
      <family val="2"/>
    </font>
    <font>
      <b/>
      <sz val="14"/>
      <name val="Simplified Arabic"/>
      <family val="1"/>
    </font>
    <font>
      <b/>
      <sz val="14"/>
      <name val="TraditionalArabic"/>
    </font>
    <font>
      <b/>
      <sz val="14"/>
      <color rgb="FFFF0000"/>
      <name val="Simplified Arabic"/>
      <family val="1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4BACC6"/>
      </left>
      <right/>
      <top style="medium">
        <color rgb="FF4BACC6"/>
      </top>
      <bottom/>
      <diagonal/>
    </border>
    <border>
      <left/>
      <right/>
      <top style="medium">
        <color rgb="FF4BACC6"/>
      </top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 style="medium">
        <color rgb="FF4BACC6"/>
      </top>
      <bottom/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4BACC6"/>
      </left>
      <right/>
      <top/>
      <bottom/>
      <diagonal/>
    </border>
    <border>
      <left/>
      <right style="medium">
        <color rgb="FF4BACC6"/>
      </right>
      <top/>
      <bottom/>
      <diagonal/>
    </border>
    <border>
      <left style="medium">
        <color rgb="FF4BACC6"/>
      </left>
      <right/>
      <top/>
      <bottom style="medium">
        <color rgb="FF4BACC6"/>
      </bottom>
      <diagonal/>
    </border>
    <border>
      <left/>
      <right/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" fontId="1" fillId="2" borderId="1" xfId="0" applyNumberFormat="1" applyFont="1" applyFill="1" applyBorder="1" applyAlignment="1">
      <alignment horizontal="right" vertical="top" wrapText="1"/>
    </xf>
    <xf numFmtId="4" fontId="1" fillId="2" borderId="2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 readingOrder="2"/>
    </xf>
    <xf numFmtId="0" fontId="1" fillId="2" borderId="2" xfId="0" applyFont="1" applyFill="1" applyBorder="1" applyAlignment="1">
      <alignment horizontal="right" vertical="top" wrapText="1" readingOrder="2"/>
    </xf>
    <xf numFmtId="0" fontId="1" fillId="2" borderId="1" xfId="0" applyFont="1" applyFill="1" applyBorder="1" applyAlignment="1">
      <alignment horizontal="right" vertical="top" wrapText="1" readingOrder="2"/>
    </xf>
    <xf numFmtId="0" fontId="3" fillId="0" borderId="0" xfId="0" applyFont="1" applyAlignment="1"/>
    <xf numFmtId="4" fontId="4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 wrapText="1" readingOrder="2"/>
    </xf>
    <xf numFmtId="0" fontId="4" fillId="0" borderId="3" xfId="0" applyFont="1" applyBorder="1" applyAlignment="1">
      <alignment horizontal="right" vertical="top" wrapText="1" readingOrder="2"/>
    </xf>
    <xf numFmtId="0" fontId="6" fillId="0" borderId="4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4" fillId="0" borderId="2" xfId="0" applyFont="1" applyBorder="1" applyAlignment="1">
      <alignment horizontal="right" vertical="top" wrapText="1" readingOrder="2"/>
    </xf>
    <xf numFmtId="0" fontId="4" fillId="0" borderId="2" xfId="0" applyFont="1" applyBorder="1" applyAlignment="1">
      <alignment horizontal="center" vertical="top" wrapText="1" readingOrder="2"/>
    </xf>
    <xf numFmtId="0" fontId="4" fillId="0" borderId="5" xfId="0" applyFont="1" applyBorder="1" applyAlignment="1">
      <alignment horizontal="right" vertical="top" wrapText="1" readingOrder="2"/>
    </xf>
    <xf numFmtId="4" fontId="4" fillId="3" borderId="3" xfId="0" applyNumberFormat="1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right" vertical="top" wrapText="1" readingOrder="2"/>
    </xf>
    <xf numFmtId="0" fontId="4" fillId="3" borderId="3" xfId="0" applyFont="1" applyFill="1" applyBorder="1" applyAlignment="1">
      <alignment horizontal="right" vertical="top" wrapText="1" readingOrder="2"/>
    </xf>
    <xf numFmtId="0" fontId="6" fillId="3" borderId="4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center" vertical="top" wrapText="1" readingOrder="2"/>
    </xf>
    <xf numFmtId="0" fontId="2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  <xf numFmtId="4" fontId="7" fillId="3" borderId="4" xfId="0" applyNumberFormat="1" applyFont="1" applyFill="1" applyBorder="1" applyAlignment="1">
      <alignment horizontal="right" vertical="top" wrapText="1"/>
    </xf>
    <xf numFmtId="0" fontId="7" fillId="3" borderId="4" xfId="0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4" fontId="7" fillId="4" borderId="6" xfId="0" applyNumberFormat="1" applyFont="1" applyFill="1" applyBorder="1" applyAlignment="1">
      <alignment horizontal="right" vertical="top" wrapText="1"/>
    </xf>
    <xf numFmtId="4" fontId="7" fillId="4" borderId="4" xfId="0" applyNumberFormat="1" applyFont="1" applyFill="1" applyBorder="1" applyAlignment="1">
      <alignment horizontal="right" vertical="top" wrapText="1"/>
    </xf>
    <xf numFmtId="0" fontId="7" fillId="4" borderId="4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right" vertical="top" wrapText="1"/>
    </xf>
    <xf numFmtId="4" fontId="7" fillId="5" borderId="8" xfId="0" applyNumberFormat="1" applyFont="1" applyFill="1" applyBorder="1" applyAlignment="1">
      <alignment horizontal="right" vertical="top" wrapText="1"/>
    </xf>
    <xf numFmtId="4" fontId="7" fillId="5" borderId="0" xfId="0" applyNumberFormat="1" applyFont="1" applyFill="1" applyAlignment="1">
      <alignment horizontal="right" vertical="top" wrapText="1"/>
    </xf>
    <xf numFmtId="0" fontId="7" fillId="5" borderId="0" xfId="0" applyFont="1" applyFill="1" applyAlignment="1">
      <alignment horizontal="right" vertical="top" wrapText="1"/>
    </xf>
    <xf numFmtId="0" fontId="7" fillId="5" borderId="9" xfId="0" applyFont="1" applyFill="1" applyBorder="1" applyAlignment="1">
      <alignment horizontal="right" vertical="top" wrapText="1"/>
    </xf>
    <xf numFmtId="4" fontId="7" fillId="5" borderId="6" xfId="0" applyNumberFormat="1" applyFont="1" applyFill="1" applyBorder="1" applyAlignment="1">
      <alignment horizontal="right" vertical="top" wrapText="1"/>
    </xf>
    <xf numFmtId="4" fontId="7" fillId="5" borderId="4" xfId="0" applyNumberFormat="1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horizontal="right" vertical="top" wrapText="1"/>
    </xf>
    <xf numFmtId="0" fontId="7" fillId="5" borderId="7" xfId="0" applyFont="1" applyFill="1" applyBorder="1" applyAlignment="1">
      <alignment horizontal="right" vertical="top" wrapText="1"/>
    </xf>
    <xf numFmtId="4" fontId="4" fillId="5" borderId="10" xfId="0" applyNumberFormat="1" applyFont="1" applyFill="1" applyBorder="1" applyAlignment="1">
      <alignment horizontal="right" vertical="top" wrapText="1"/>
    </xf>
    <xf numFmtId="4" fontId="4" fillId="5" borderId="11" xfId="0" applyNumberFormat="1" applyFont="1" applyFill="1" applyBorder="1" applyAlignment="1">
      <alignment horizontal="right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right" vertical="top" wrapText="1"/>
    </xf>
    <xf numFmtId="0" fontId="4" fillId="5" borderId="12" xfId="0" applyFont="1" applyFill="1" applyBorder="1" applyAlignment="1">
      <alignment horizontal="right" vertical="top" wrapText="1"/>
    </xf>
    <xf numFmtId="4" fontId="3" fillId="0" borderId="0" xfId="0" applyNumberFormat="1" applyFont="1" applyAlignment="1"/>
    <xf numFmtId="4" fontId="7" fillId="6" borderId="8" xfId="0" applyNumberFormat="1" applyFont="1" applyFill="1" applyBorder="1" applyAlignment="1">
      <alignment horizontal="right" vertical="top" wrapText="1"/>
    </xf>
    <xf numFmtId="4" fontId="7" fillId="6" borderId="0" xfId="0" applyNumberFormat="1" applyFont="1" applyFill="1" applyAlignment="1">
      <alignment horizontal="right" vertical="top" wrapText="1"/>
    </xf>
    <xf numFmtId="0" fontId="7" fillId="6" borderId="0" xfId="0" applyFont="1" applyFill="1" applyAlignment="1">
      <alignment horizontal="right" vertical="top" wrapText="1"/>
    </xf>
    <xf numFmtId="0" fontId="7" fillId="6" borderId="9" xfId="0" applyFont="1" applyFill="1" applyBorder="1" applyAlignment="1">
      <alignment horizontal="right" vertical="top" wrapText="1"/>
    </xf>
    <xf numFmtId="4" fontId="7" fillId="6" borderId="6" xfId="0" applyNumberFormat="1" applyFont="1" applyFill="1" applyBorder="1" applyAlignment="1">
      <alignment horizontal="right" vertical="top" wrapText="1"/>
    </xf>
    <xf numFmtId="4" fontId="7" fillId="6" borderId="4" xfId="0" applyNumberFormat="1" applyFont="1" applyFill="1" applyBorder="1" applyAlignment="1">
      <alignment horizontal="right" vertical="top" wrapText="1"/>
    </xf>
    <xf numFmtId="0" fontId="7" fillId="6" borderId="4" xfId="0" applyFont="1" applyFill="1" applyBorder="1" applyAlignment="1">
      <alignment horizontal="right" vertical="top" wrapText="1"/>
    </xf>
    <xf numFmtId="0" fontId="7" fillId="6" borderId="7" xfId="0" applyFont="1" applyFill="1" applyBorder="1" applyAlignment="1">
      <alignment horizontal="right" vertical="top" wrapText="1"/>
    </xf>
    <xf numFmtId="4" fontId="4" fillId="6" borderId="10" xfId="0" applyNumberFormat="1" applyFont="1" applyFill="1" applyBorder="1" applyAlignment="1">
      <alignment horizontal="right" vertical="top" wrapText="1"/>
    </xf>
    <xf numFmtId="4" fontId="4" fillId="6" borderId="11" xfId="0" applyNumberFormat="1" applyFont="1" applyFill="1" applyBorder="1" applyAlignment="1">
      <alignment horizontal="right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right" vertical="top" wrapText="1"/>
    </xf>
    <xf numFmtId="0" fontId="4" fillId="6" borderId="12" xfId="0" applyFont="1" applyFill="1" applyBorder="1" applyAlignment="1">
      <alignment horizontal="right" vertical="top" wrapText="1"/>
    </xf>
    <xf numFmtId="4" fontId="7" fillId="0" borderId="6" xfId="0" applyNumberFormat="1" applyFont="1" applyFill="1" applyBorder="1" applyAlignment="1">
      <alignment horizontal="right" vertical="top" wrapText="1"/>
    </xf>
    <xf numFmtId="4" fontId="7" fillId="0" borderId="4" xfId="0" applyNumberFormat="1" applyFont="1" applyFill="1" applyBorder="1" applyAlignment="1">
      <alignment horizontal="right" vertical="top" wrapText="1"/>
    </xf>
    <xf numFmtId="0" fontId="7" fillId="0" borderId="4" xfId="0" applyFont="1" applyFill="1" applyBorder="1" applyAlignment="1">
      <alignment horizontal="right" vertical="top" wrapText="1"/>
    </xf>
    <xf numFmtId="0" fontId="7" fillId="0" borderId="7" xfId="0" applyFont="1" applyFill="1" applyBorder="1" applyAlignment="1">
      <alignment horizontal="right" vertical="top" wrapText="1"/>
    </xf>
    <xf numFmtId="4" fontId="4" fillId="0" borderId="10" xfId="0" applyNumberFormat="1" applyFont="1" applyFill="1" applyBorder="1" applyAlignment="1">
      <alignment horizontal="right" vertical="top" wrapText="1"/>
    </xf>
    <xf numFmtId="4" fontId="4" fillId="0" borderId="11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right" vertical="top" wrapText="1"/>
    </xf>
    <xf numFmtId="4" fontId="7" fillId="7" borderId="4" xfId="0" applyNumberFormat="1" applyFont="1" applyFill="1" applyBorder="1" applyAlignment="1">
      <alignment horizontal="right" vertical="top" wrapText="1"/>
    </xf>
    <xf numFmtId="4" fontId="9" fillId="7" borderId="4" xfId="0" applyNumberFormat="1" applyFont="1" applyFill="1" applyBorder="1" applyAlignment="1">
      <alignment horizontal="right" vertical="top" wrapText="1"/>
    </xf>
    <xf numFmtId="4" fontId="7" fillId="7" borderId="6" xfId="0" applyNumberFormat="1" applyFont="1" applyFill="1" applyBorder="1" applyAlignment="1">
      <alignment horizontal="right" vertical="top" wrapText="1"/>
    </xf>
    <xf numFmtId="4" fontId="10" fillId="6" borderId="0" xfId="0" applyNumberFormat="1" applyFont="1" applyFill="1" applyAlignment="1"/>
    <xf numFmtId="0" fontId="6" fillId="0" borderId="4" xfId="0" applyFont="1" applyFill="1" applyBorder="1" applyAlignment="1">
      <alignment horizontal="center" vertical="top" wrapText="1"/>
    </xf>
    <xf numFmtId="4" fontId="3" fillId="0" borderId="0" xfId="0" applyNumberFormat="1" applyFont="1" applyBorder="1" applyAlignment="1"/>
    <xf numFmtId="0" fontId="3" fillId="0" borderId="0" xfId="0" applyFont="1" applyBorder="1" applyAlignment="1"/>
    <xf numFmtId="4" fontId="3" fillId="0" borderId="13" xfId="0" applyNumberFormat="1" applyFont="1" applyBorder="1" applyAlignment="1"/>
    <xf numFmtId="0" fontId="3" fillId="0" borderId="13" xfId="0" applyFont="1" applyBorder="1" applyAlignment="1"/>
    <xf numFmtId="4" fontId="9" fillId="0" borderId="4" xfId="0" applyNumberFormat="1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16" fontId="3" fillId="0" borderId="0" xfId="0" applyNumberFormat="1" applyFont="1" applyAlignment="1"/>
    <xf numFmtId="0" fontId="7" fillId="3" borderId="4" xfId="0" applyFont="1" applyFill="1" applyBorder="1" applyAlignment="1">
      <alignment horizontal="center" vertical="top" wrapText="1"/>
    </xf>
    <xf numFmtId="4" fontId="7" fillId="4" borderId="8" xfId="0" applyNumberFormat="1" applyFont="1" applyFill="1" applyBorder="1" applyAlignment="1">
      <alignment horizontal="right" vertical="top" wrapText="1"/>
    </xf>
    <xf numFmtId="4" fontId="7" fillId="4" borderId="0" xfId="0" applyNumberFormat="1" applyFont="1" applyFill="1" applyBorder="1" applyAlignment="1">
      <alignment horizontal="right" vertical="top" wrapText="1"/>
    </xf>
    <xf numFmtId="0" fontId="8" fillId="4" borderId="0" xfId="0" applyFont="1" applyFill="1" applyBorder="1" applyAlignment="1">
      <alignment horizontal="right" vertical="top" wrapText="1"/>
    </xf>
    <xf numFmtId="0" fontId="7" fillId="4" borderId="0" xfId="0" applyFont="1" applyFill="1" applyBorder="1" applyAlignment="1">
      <alignment horizontal="right" vertical="top" wrapText="1"/>
    </xf>
    <xf numFmtId="0" fontId="7" fillId="4" borderId="9" xfId="0" applyFont="1" applyFill="1" applyBorder="1" applyAlignment="1">
      <alignment horizontal="right" vertical="top" wrapText="1"/>
    </xf>
    <xf numFmtId="4" fontId="7" fillId="3" borderId="8" xfId="0" applyNumberFormat="1" applyFont="1" applyFill="1" applyBorder="1" applyAlignment="1">
      <alignment horizontal="right" vertical="top" wrapText="1"/>
    </xf>
    <xf numFmtId="4" fontId="7" fillId="3" borderId="0" xfId="0" applyNumberFormat="1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343"/>
  <sheetViews>
    <sheetView tabSelected="1" topLeftCell="B102" zoomScale="66" zoomScaleNormal="66" workbookViewId="0">
      <selection activeCell="C117" sqref="C117"/>
    </sheetView>
  </sheetViews>
  <sheetFormatPr baseColWidth="10" defaultRowHeight="18.75"/>
  <cols>
    <col min="1" max="1" width="11.42578125" style="6"/>
    <col min="2" max="2" width="20.7109375" style="46" customWidth="1"/>
    <col min="3" max="3" width="21.5703125" style="46" customWidth="1"/>
    <col min="4" max="4" width="61.7109375" style="6" customWidth="1"/>
    <col min="5" max="16384" width="11.42578125" style="6"/>
  </cols>
  <sheetData>
    <row r="1" spans="2:6" ht="28.5" thickBot="1">
      <c r="B1" s="1" t="s">
        <v>0</v>
      </c>
      <c r="C1" s="2" t="s">
        <v>1</v>
      </c>
      <c r="D1" s="21" t="s">
        <v>2</v>
      </c>
      <c r="E1" s="22"/>
      <c r="F1" s="23"/>
    </row>
    <row r="2" spans="2:6" ht="28.5" thickBot="1">
      <c r="B2" s="24"/>
      <c r="C2" s="25">
        <f>B4/1.19</f>
        <v>36806722.689075634</v>
      </c>
      <c r="D2" s="19" t="s">
        <v>8</v>
      </c>
      <c r="E2" s="26"/>
      <c r="F2" s="27">
        <v>381</v>
      </c>
    </row>
    <row r="3" spans="2:6" ht="28.5" thickBot="1">
      <c r="B3" s="24"/>
      <c r="C3" s="25">
        <f>B4-C2</f>
        <v>6993277.3109243661</v>
      </c>
      <c r="D3" s="26" t="s">
        <v>9</v>
      </c>
      <c r="E3" s="26"/>
      <c r="F3" s="27">
        <v>445</v>
      </c>
    </row>
    <row r="4" spans="2:6" ht="28.5" thickBot="1">
      <c r="B4" s="24">
        <v>43800000</v>
      </c>
      <c r="C4" s="25"/>
      <c r="D4" s="26" t="s">
        <v>10</v>
      </c>
      <c r="E4" s="26">
        <v>401</v>
      </c>
      <c r="F4" s="27"/>
    </row>
    <row r="5" spans="2:6" ht="28.5" thickBot="1">
      <c r="B5" s="24"/>
      <c r="C5" s="25"/>
      <c r="D5" s="83" t="s">
        <v>69</v>
      </c>
      <c r="E5" s="26"/>
      <c r="F5" s="27"/>
    </row>
    <row r="6" spans="2:6" ht="28.5" thickBot="1">
      <c r="B6" s="28"/>
      <c r="C6" s="29">
        <f>C2</f>
        <v>36806722.689075634</v>
      </c>
      <c r="D6" s="30" t="s">
        <v>11</v>
      </c>
      <c r="E6" s="30"/>
      <c r="F6" s="31">
        <v>31</v>
      </c>
    </row>
    <row r="7" spans="2:6" ht="28.5" thickBot="1">
      <c r="B7" s="28">
        <f>C6</f>
        <v>36806722.689075634</v>
      </c>
      <c r="C7" s="29"/>
      <c r="D7" s="32" t="s">
        <v>8</v>
      </c>
      <c r="E7" s="30">
        <v>381</v>
      </c>
      <c r="F7" s="31"/>
    </row>
    <row r="8" spans="2:6" ht="27.75">
      <c r="B8" s="84"/>
      <c r="C8" s="85"/>
      <c r="D8" s="86" t="s">
        <v>70</v>
      </c>
      <c r="E8" s="87"/>
      <c r="F8" s="88"/>
    </row>
    <row r="9" spans="2:6" ht="28.5" thickBot="1">
      <c r="B9" s="33"/>
      <c r="C9" s="34">
        <f>B4</f>
        <v>43800000</v>
      </c>
      <c r="D9" s="35" t="s">
        <v>10</v>
      </c>
      <c r="E9" s="35"/>
      <c r="F9" s="36">
        <v>401</v>
      </c>
    </row>
    <row r="10" spans="2:6" ht="28.5" thickBot="1">
      <c r="B10" s="37">
        <f>C9</f>
        <v>43800000</v>
      </c>
      <c r="C10" s="38"/>
      <c r="D10" s="39" t="s">
        <v>6</v>
      </c>
      <c r="E10" s="39">
        <v>512</v>
      </c>
      <c r="F10" s="40"/>
    </row>
    <row r="11" spans="2:6" ht="28.5" thickBot="1">
      <c r="B11" s="41"/>
      <c r="C11" s="42"/>
      <c r="D11" s="43" t="s">
        <v>71</v>
      </c>
      <c r="E11" s="44"/>
      <c r="F11" s="45"/>
    </row>
    <row r="12" spans="2:6" ht="19.5" thickBot="1"/>
    <row r="13" spans="2:6" ht="28.5" thickBot="1">
      <c r="B13" s="1" t="s">
        <v>0</v>
      </c>
      <c r="C13" s="2" t="s">
        <v>1</v>
      </c>
      <c r="D13" s="21" t="s">
        <v>2</v>
      </c>
      <c r="E13" s="22"/>
      <c r="F13" s="23"/>
    </row>
    <row r="14" spans="2:6" ht="28.5" thickBot="1">
      <c r="B14" s="24"/>
      <c r="C14" s="25">
        <f>B16/1.19</f>
        <v>21008403.361344539</v>
      </c>
      <c r="D14" s="19" t="s">
        <v>73</v>
      </c>
      <c r="E14" s="26"/>
      <c r="F14" s="27">
        <v>215</v>
      </c>
    </row>
    <row r="15" spans="2:6" ht="28.5" thickBot="1">
      <c r="B15" s="24"/>
      <c r="C15" s="25">
        <f>C14*0.19</f>
        <v>3991596.6386554623</v>
      </c>
      <c r="D15" s="26" t="s">
        <v>9</v>
      </c>
      <c r="E15" s="26"/>
      <c r="F15" s="27">
        <v>445</v>
      </c>
    </row>
    <row r="16" spans="2:6" ht="28.5" thickBot="1">
      <c r="B16" s="24">
        <v>25000000</v>
      </c>
      <c r="C16" s="25"/>
      <c r="D16" s="26" t="s">
        <v>15</v>
      </c>
      <c r="E16" s="26">
        <v>404</v>
      </c>
      <c r="F16" s="27"/>
    </row>
    <row r="17" spans="2:6" ht="27.75">
      <c r="B17" s="89"/>
      <c r="C17" s="90"/>
      <c r="D17" s="91" t="s">
        <v>72</v>
      </c>
      <c r="E17" s="91"/>
      <c r="F17" s="92"/>
    </row>
    <row r="18" spans="2:6" ht="28.5" thickBot="1">
      <c r="B18" s="47"/>
      <c r="C18" s="48">
        <f>B16</f>
        <v>25000000</v>
      </c>
      <c r="D18" s="49" t="s">
        <v>15</v>
      </c>
      <c r="E18" s="49"/>
      <c r="F18" s="50">
        <v>404</v>
      </c>
    </row>
    <row r="19" spans="2:6" ht="28.5" thickBot="1">
      <c r="B19" s="51">
        <f>C18</f>
        <v>25000000</v>
      </c>
      <c r="C19" s="52"/>
      <c r="D19" s="53" t="s">
        <v>6</v>
      </c>
      <c r="E19" s="53">
        <v>512</v>
      </c>
      <c r="F19" s="54"/>
    </row>
    <row r="20" spans="2:6" ht="28.5" thickBot="1">
      <c r="B20" s="55"/>
      <c r="C20" s="56"/>
      <c r="D20" s="57" t="s">
        <v>74</v>
      </c>
      <c r="E20" s="58"/>
      <c r="F20" s="59"/>
    </row>
    <row r="21" spans="2:6" ht="19.5" thickBot="1"/>
    <row r="22" spans="2:6" ht="28.5" thickBot="1">
      <c r="B22" s="1" t="s">
        <v>0</v>
      </c>
      <c r="C22" s="2" t="s">
        <v>1</v>
      </c>
      <c r="D22" s="21" t="s">
        <v>2</v>
      </c>
      <c r="E22" s="22"/>
      <c r="F22" s="23"/>
    </row>
    <row r="23" spans="2:6" ht="28.5" thickBot="1">
      <c r="B23" s="60"/>
      <c r="C23" s="69">
        <v>600000</v>
      </c>
      <c r="D23" s="10" t="s">
        <v>75</v>
      </c>
      <c r="E23" s="62"/>
      <c r="F23" s="63" t="s">
        <v>26</v>
      </c>
    </row>
    <row r="24" spans="2:6" ht="28.5" thickBot="1">
      <c r="B24" s="60"/>
      <c r="C24" s="70">
        <v>0</v>
      </c>
      <c r="D24" s="10" t="s">
        <v>25</v>
      </c>
      <c r="E24" s="62"/>
      <c r="F24" s="63" t="s">
        <v>26</v>
      </c>
    </row>
    <row r="25" spans="2:6" ht="28.5" thickBot="1">
      <c r="B25" s="60">
        <f>(C23+C24)*0.09</f>
        <v>54000</v>
      </c>
      <c r="C25" s="61"/>
      <c r="D25" s="10" t="s">
        <v>27</v>
      </c>
      <c r="E25" s="62">
        <v>431</v>
      </c>
      <c r="F25" s="63"/>
    </row>
    <row r="26" spans="2:6" ht="28.5" thickBot="1">
      <c r="B26" s="60">
        <f>(C23+C24)*0.00375</f>
        <v>2250</v>
      </c>
      <c r="C26" s="61"/>
      <c r="D26" s="10" t="s">
        <v>28</v>
      </c>
      <c r="E26" s="62">
        <v>432</v>
      </c>
      <c r="F26" s="63"/>
    </row>
    <row r="27" spans="2:6" ht="28.5" thickBot="1">
      <c r="B27" s="60">
        <f>(C23+C24)*0.1</f>
        <v>60000</v>
      </c>
      <c r="C27" s="61"/>
      <c r="D27" s="10" t="s">
        <v>29</v>
      </c>
      <c r="E27" s="62">
        <v>442</v>
      </c>
      <c r="F27" s="63"/>
    </row>
    <row r="28" spans="2:6" ht="28.5" thickBot="1">
      <c r="B28" s="71">
        <f>C23-B25-B26-B27</f>
        <v>483750</v>
      </c>
      <c r="C28" s="61"/>
      <c r="D28" s="62" t="s">
        <v>30</v>
      </c>
      <c r="E28" s="62">
        <v>421</v>
      </c>
      <c r="F28" s="63"/>
    </row>
    <row r="29" spans="2:6" ht="28.5" thickBot="1">
      <c r="B29" s="64"/>
      <c r="C29" s="65"/>
      <c r="D29" s="66" t="s">
        <v>31</v>
      </c>
      <c r="E29" s="67"/>
      <c r="F29" s="68"/>
    </row>
    <row r="31" spans="2:6">
      <c r="B31" s="46">
        <f>SUM(B23:B27)</f>
        <v>116250</v>
      </c>
      <c r="C31" s="46">
        <f>SUM(C23:C30)</f>
        <v>600000</v>
      </c>
    </row>
    <row r="32" spans="2:6">
      <c r="B32" s="72">
        <f>C31-B31</f>
        <v>483750</v>
      </c>
    </row>
    <row r="35" spans="2:6" ht="19.5" thickBot="1"/>
    <row r="36" spans="2:6" ht="28.5" thickBot="1">
      <c r="B36" s="1" t="s">
        <v>0</v>
      </c>
      <c r="C36" s="2" t="s">
        <v>1</v>
      </c>
      <c r="D36" s="21" t="s">
        <v>2</v>
      </c>
      <c r="E36" s="22"/>
      <c r="F36" s="23"/>
    </row>
    <row r="37" spans="2:6" ht="28.5" thickBot="1">
      <c r="B37" s="60"/>
      <c r="C37" s="61">
        <f>+B28</f>
        <v>483750</v>
      </c>
      <c r="D37" s="10" t="s">
        <v>32</v>
      </c>
      <c r="E37" s="62"/>
      <c r="F37" s="63">
        <v>421</v>
      </c>
    </row>
    <row r="38" spans="2:6" ht="28.5" thickBot="1">
      <c r="B38" s="60">
        <f>C37</f>
        <v>483750</v>
      </c>
      <c r="C38" s="61"/>
      <c r="D38" s="62" t="s">
        <v>6</v>
      </c>
      <c r="E38" s="62">
        <v>512</v>
      </c>
      <c r="F38" s="63"/>
    </row>
    <row r="39" spans="2:6" ht="28.5" thickBot="1">
      <c r="B39" s="64"/>
      <c r="C39" s="65"/>
      <c r="D39" s="66" t="s">
        <v>76</v>
      </c>
      <c r="E39" s="67"/>
      <c r="F39" s="68"/>
    </row>
    <row r="40" spans="2:6" ht="19.5" thickBot="1"/>
    <row r="41" spans="2:6" ht="28.5" thickBot="1">
      <c r="B41" s="1" t="s">
        <v>0</v>
      </c>
      <c r="C41" s="2" t="s">
        <v>1</v>
      </c>
      <c r="D41" s="21" t="s">
        <v>2</v>
      </c>
      <c r="E41" s="22"/>
      <c r="F41" s="23"/>
    </row>
    <row r="42" spans="2:6" ht="28.5" thickBot="1">
      <c r="B42" s="60"/>
      <c r="C42" s="61">
        <f>(C23*26.13)/100</f>
        <v>156780</v>
      </c>
      <c r="D42" s="6" t="s">
        <v>34</v>
      </c>
      <c r="E42" s="62"/>
      <c r="F42" s="63">
        <v>635</v>
      </c>
    </row>
    <row r="43" spans="2:6" ht="28.5" thickBot="1">
      <c r="B43" s="60"/>
      <c r="C43" s="61">
        <f>(C23*12.585)/100</f>
        <v>75510.000000000015</v>
      </c>
      <c r="D43" s="10" t="s">
        <v>35</v>
      </c>
      <c r="E43" s="62"/>
      <c r="F43" s="63">
        <v>637</v>
      </c>
    </row>
    <row r="44" spans="2:6" ht="28.5" thickBot="1">
      <c r="B44" s="60">
        <f>C42</f>
        <v>156780</v>
      </c>
      <c r="C44" s="61"/>
      <c r="D44" s="10" t="s">
        <v>36</v>
      </c>
      <c r="E44" s="62">
        <v>431</v>
      </c>
      <c r="F44" s="63"/>
    </row>
    <row r="45" spans="2:6" ht="28.5" thickBot="1">
      <c r="B45" s="60">
        <f>C43</f>
        <v>75510.000000000015</v>
      </c>
      <c r="C45" s="61"/>
      <c r="D45" s="10" t="s">
        <v>37</v>
      </c>
      <c r="E45" s="62">
        <v>432</v>
      </c>
      <c r="F45" s="63"/>
    </row>
    <row r="46" spans="2:6" ht="28.5" thickBot="1">
      <c r="B46" s="64"/>
      <c r="C46" s="65"/>
      <c r="D46" s="73" t="s">
        <v>38</v>
      </c>
      <c r="E46" s="67"/>
      <c r="F46" s="68"/>
    </row>
    <row r="47" spans="2:6" ht="19.5" thickBot="1"/>
    <row r="48" spans="2:6" ht="28.5" thickBot="1">
      <c r="B48" s="1" t="s">
        <v>0</v>
      </c>
      <c r="C48" s="2" t="s">
        <v>1</v>
      </c>
      <c r="D48" s="21" t="s">
        <v>2</v>
      </c>
      <c r="E48" s="22"/>
      <c r="F48" s="23"/>
    </row>
    <row r="49" spans="2:6" ht="28.5" thickBot="1">
      <c r="B49" s="60"/>
      <c r="C49" s="61">
        <f>B44</f>
        <v>156780</v>
      </c>
      <c r="D49" s="10" t="s">
        <v>39</v>
      </c>
      <c r="E49" s="62"/>
      <c r="F49" s="62">
        <v>431</v>
      </c>
    </row>
    <row r="50" spans="2:6" ht="28.5" thickBot="1">
      <c r="B50" s="60"/>
      <c r="C50" s="61">
        <f>B45</f>
        <v>75510.000000000015</v>
      </c>
      <c r="D50" s="10" t="s">
        <v>40</v>
      </c>
      <c r="E50" s="62"/>
      <c r="F50" s="62">
        <v>432</v>
      </c>
    </row>
    <row r="51" spans="2:6" ht="28.5" thickBot="1">
      <c r="B51" s="60"/>
      <c r="C51" s="61"/>
      <c r="D51" s="10"/>
      <c r="E51" s="62"/>
      <c r="F51" s="63"/>
    </row>
    <row r="52" spans="2:6" ht="28.5" thickBot="1">
      <c r="B52" s="60">
        <f>C49+C50+C51</f>
        <v>232290</v>
      </c>
      <c r="C52" s="61"/>
      <c r="D52" s="10" t="s">
        <v>42</v>
      </c>
      <c r="E52" s="62">
        <v>512</v>
      </c>
      <c r="F52" s="63"/>
    </row>
    <row r="53" spans="2:6" ht="28.5" thickBot="1">
      <c r="B53" s="64"/>
      <c r="C53" s="65"/>
      <c r="D53" s="73" t="s">
        <v>77</v>
      </c>
      <c r="E53" s="67"/>
      <c r="F53" s="68"/>
    </row>
    <row r="54" spans="2:6" ht="19.5" thickBot="1"/>
    <row r="55" spans="2:6" ht="28.5" thickBot="1">
      <c r="B55" s="1" t="s">
        <v>0</v>
      </c>
      <c r="C55" s="2" t="s">
        <v>1</v>
      </c>
      <c r="D55" s="21" t="s">
        <v>2</v>
      </c>
      <c r="E55" s="22"/>
      <c r="F55" s="23"/>
    </row>
    <row r="56" spans="2:6" ht="28.5" thickBot="1">
      <c r="B56" s="60"/>
      <c r="C56" s="61">
        <f>B27</f>
        <v>60000</v>
      </c>
      <c r="D56" s="10" t="s">
        <v>41</v>
      </c>
      <c r="E56" s="62"/>
      <c r="F56" s="63">
        <v>442</v>
      </c>
    </row>
    <row r="57" spans="2:6" ht="28.5" thickBot="1">
      <c r="B57" s="60">
        <f>C56</f>
        <v>60000</v>
      </c>
      <c r="C57" s="61"/>
      <c r="D57" s="10" t="s">
        <v>42</v>
      </c>
      <c r="E57" s="62">
        <v>512</v>
      </c>
      <c r="F57" s="63"/>
    </row>
    <row r="58" spans="2:6" ht="28.5" thickBot="1">
      <c r="B58" s="64"/>
      <c r="C58" s="65"/>
      <c r="D58" s="73" t="s">
        <v>78</v>
      </c>
      <c r="E58" s="67"/>
      <c r="F58" s="68"/>
    </row>
    <row r="59" spans="2:6" ht="19.5" thickBot="1"/>
    <row r="60" spans="2:6" ht="28.5" thickBot="1">
      <c r="B60" s="1" t="s">
        <v>0</v>
      </c>
      <c r="C60" s="2" t="s">
        <v>1</v>
      </c>
      <c r="D60" s="3" t="s">
        <v>2</v>
      </c>
      <c r="E60" s="4"/>
      <c r="F60" s="5"/>
    </row>
    <row r="61" spans="2:6" ht="28.5" thickBot="1">
      <c r="B61" s="7"/>
      <c r="C61" s="7">
        <v>67500</v>
      </c>
      <c r="D61" s="8" t="s">
        <v>12</v>
      </c>
      <c r="E61" s="9"/>
      <c r="F61" s="9">
        <v>624</v>
      </c>
    </row>
    <row r="62" spans="2:6" ht="28.5" thickBot="1">
      <c r="B62" s="7">
        <f>C61</f>
        <v>67500</v>
      </c>
      <c r="C62" s="7"/>
      <c r="D62" s="10" t="s">
        <v>4</v>
      </c>
      <c r="E62" s="9">
        <v>53</v>
      </c>
      <c r="F62" s="9"/>
    </row>
    <row r="63" spans="2:6" ht="28.5" thickBot="1">
      <c r="B63" s="9"/>
      <c r="C63" s="9"/>
      <c r="D63" s="11" t="s">
        <v>13</v>
      </c>
      <c r="E63" s="9"/>
      <c r="F63" s="9"/>
    </row>
    <row r="64" spans="2:6" ht="19.5" thickBot="1"/>
    <row r="65" spans="2:6" ht="28.5" thickBot="1">
      <c r="B65" s="1" t="s">
        <v>0</v>
      </c>
      <c r="C65" s="2" t="s">
        <v>1</v>
      </c>
      <c r="D65" s="21" t="s">
        <v>2</v>
      </c>
      <c r="E65" s="22"/>
      <c r="F65" s="23"/>
    </row>
    <row r="66" spans="2:6" ht="28.5" thickBot="1">
      <c r="B66" s="60"/>
      <c r="C66" s="61">
        <v>20000000</v>
      </c>
      <c r="D66" s="10" t="s">
        <v>22</v>
      </c>
      <c r="E66" s="62"/>
      <c r="F66" s="63">
        <v>601</v>
      </c>
    </row>
    <row r="67" spans="2:6" ht="28.5" thickBot="1">
      <c r="B67" s="60">
        <f>C66</f>
        <v>20000000</v>
      </c>
      <c r="C67" s="61"/>
      <c r="D67" s="62" t="s">
        <v>11</v>
      </c>
      <c r="E67" s="62">
        <v>31</v>
      </c>
      <c r="F67" s="63"/>
    </row>
    <row r="68" spans="2:6" ht="28.5" thickBot="1">
      <c r="B68" s="64"/>
      <c r="C68" s="65"/>
      <c r="D68" s="66" t="s">
        <v>79</v>
      </c>
      <c r="E68" s="67"/>
      <c r="F68" s="68"/>
    </row>
    <row r="69" spans="2:6" ht="19.5" thickBot="1"/>
    <row r="70" spans="2:6" ht="28.5" thickBot="1">
      <c r="B70" s="1" t="s">
        <v>0</v>
      </c>
      <c r="C70" s="2" t="s">
        <v>1</v>
      </c>
      <c r="D70" s="21" t="s">
        <v>2</v>
      </c>
      <c r="E70" s="22"/>
      <c r="F70" s="23"/>
    </row>
    <row r="71" spans="2:6" ht="28.5" thickBot="1">
      <c r="B71" s="60"/>
      <c r="C71" s="61">
        <v>38000000</v>
      </c>
      <c r="D71" s="6" t="s">
        <v>57</v>
      </c>
      <c r="E71" s="62"/>
      <c r="F71" s="63">
        <v>4170</v>
      </c>
    </row>
    <row r="72" spans="2:6" ht="28.5" thickBot="1">
      <c r="B72" s="60"/>
      <c r="C72" s="61">
        <v>2000000</v>
      </c>
      <c r="D72" s="10" t="s">
        <v>58</v>
      </c>
      <c r="E72" s="62"/>
      <c r="F72" s="63">
        <v>4171</v>
      </c>
    </row>
    <row r="73" spans="2:6" ht="28.5" thickBot="1">
      <c r="B73" s="60">
        <v>36697248</v>
      </c>
      <c r="C73" s="61"/>
      <c r="D73" s="10" t="s">
        <v>59</v>
      </c>
      <c r="E73" s="62">
        <v>700</v>
      </c>
      <c r="F73" s="63"/>
    </row>
    <row r="74" spans="2:6" ht="28.5" thickBot="1">
      <c r="B74" s="60">
        <f>B73*0.09</f>
        <v>3302752.32</v>
      </c>
      <c r="C74" s="61"/>
      <c r="D74" s="10" t="s">
        <v>60</v>
      </c>
      <c r="E74" s="62">
        <v>445</v>
      </c>
      <c r="F74" s="63"/>
    </row>
    <row r="75" spans="2:6" ht="28.5" thickBot="1">
      <c r="B75" s="64"/>
      <c r="C75" s="65"/>
      <c r="D75" s="73" t="s">
        <v>80</v>
      </c>
      <c r="E75" s="67"/>
      <c r="F75" s="68"/>
    </row>
    <row r="76" spans="2:6" ht="19.5" thickBot="1"/>
    <row r="77" spans="2:6" ht="28.5" thickBot="1">
      <c r="B77" s="1" t="s">
        <v>0</v>
      </c>
      <c r="C77" s="2" t="s">
        <v>1</v>
      </c>
      <c r="D77" s="21" t="s">
        <v>2</v>
      </c>
      <c r="E77" s="22"/>
      <c r="F77" s="23"/>
    </row>
    <row r="78" spans="2:6" ht="28.5" thickBot="1">
      <c r="B78" s="60"/>
      <c r="C78" s="61">
        <f>B73*0.02</f>
        <v>733944.96</v>
      </c>
      <c r="D78" s="6" t="s">
        <v>62</v>
      </c>
      <c r="E78" s="62"/>
      <c r="F78" s="63">
        <v>642</v>
      </c>
    </row>
    <row r="79" spans="2:6" ht="28.5" thickBot="1">
      <c r="B79" s="60">
        <f>C78</f>
        <v>733944.96</v>
      </c>
      <c r="C79" s="61"/>
      <c r="D79" s="6" t="s">
        <v>63</v>
      </c>
      <c r="E79" s="62">
        <v>447</v>
      </c>
      <c r="F79" s="63"/>
    </row>
    <row r="80" spans="2:6" ht="28.5" thickBot="1">
      <c r="B80" s="64"/>
      <c r="C80" s="65"/>
      <c r="D80" s="73" t="s">
        <v>64</v>
      </c>
      <c r="E80" s="67"/>
      <c r="F80" s="68"/>
    </row>
    <row r="82" spans="2:6" ht="19.5" thickBot="1"/>
    <row r="83" spans="2:6" ht="28.5" thickBot="1">
      <c r="B83" s="1" t="s">
        <v>0</v>
      </c>
      <c r="C83" s="2" t="s">
        <v>1</v>
      </c>
      <c r="D83" s="21" t="s">
        <v>2</v>
      </c>
      <c r="E83" s="22"/>
      <c r="F83" s="23"/>
    </row>
    <row r="84" spans="2:6" ht="28.5" thickBot="1">
      <c r="B84" s="60"/>
      <c r="C84" s="61">
        <v>38000000</v>
      </c>
      <c r="D84" s="6" t="s">
        <v>65</v>
      </c>
      <c r="E84" s="62"/>
      <c r="F84" s="63">
        <v>512</v>
      </c>
    </row>
    <row r="85" spans="2:6" ht="28.5" thickBot="1">
      <c r="B85" s="60">
        <f>C84</f>
        <v>38000000</v>
      </c>
      <c r="C85" s="61"/>
      <c r="D85" s="6" t="s">
        <v>57</v>
      </c>
      <c r="E85" s="63">
        <v>4170</v>
      </c>
      <c r="F85" s="63"/>
    </row>
    <row r="86" spans="2:6" ht="28.5" thickBot="1">
      <c r="B86" s="64"/>
      <c r="C86" s="65"/>
      <c r="D86" s="73" t="s">
        <v>66</v>
      </c>
      <c r="E86" s="67"/>
      <c r="F86" s="68"/>
    </row>
    <row r="87" spans="2:6" ht="27.75">
      <c r="B87" s="79"/>
      <c r="C87" s="79"/>
      <c r="D87" s="80"/>
      <c r="E87" s="81"/>
      <c r="F87" s="81"/>
    </row>
    <row r="88" spans="2:6" ht="19.5" thickBot="1">
      <c r="D88" s="82">
        <v>44459</v>
      </c>
    </row>
    <row r="89" spans="2:6" ht="28.5" thickBot="1">
      <c r="B89" s="1" t="s">
        <v>0</v>
      </c>
      <c r="C89" s="2" t="s">
        <v>1</v>
      </c>
      <c r="D89" s="21" t="s">
        <v>2</v>
      </c>
      <c r="E89" s="22"/>
      <c r="F89" s="23"/>
    </row>
    <row r="90" spans="2:6" ht="28.5" thickBot="1">
      <c r="B90" s="60"/>
      <c r="C90" s="61">
        <f>B79</f>
        <v>733944.96</v>
      </c>
      <c r="D90" s="6" t="s">
        <v>67</v>
      </c>
      <c r="E90" s="62"/>
      <c r="F90" s="63">
        <v>447</v>
      </c>
    </row>
    <row r="91" spans="2:6" ht="28.5" thickBot="1">
      <c r="B91" s="60">
        <f>C90</f>
        <v>733944.96</v>
      </c>
      <c r="C91" s="61"/>
      <c r="D91" s="6" t="s">
        <v>68</v>
      </c>
      <c r="E91" s="62">
        <v>512</v>
      </c>
      <c r="F91" s="63"/>
    </row>
    <row r="92" spans="2:6" ht="28.5" thickBot="1">
      <c r="B92" s="64"/>
      <c r="C92" s="65"/>
      <c r="D92" s="73" t="s">
        <v>64</v>
      </c>
      <c r="E92" s="67"/>
      <c r="F92" s="68"/>
    </row>
    <row r="93" spans="2:6" ht="19.5" thickBot="1"/>
    <row r="94" spans="2:6" ht="28.5" thickBot="1">
      <c r="B94" s="1" t="s">
        <v>0</v>
      </c>
      <c r="C94" s="2" t="s">
        <v>1</v>
      </c>
      <c r="D94" s="21" t="s">
        <v>2</v>
      </c>
      <c r="E94" s="22"/>
      <c r="F94" s="23"/>
    </row>
    <row r="95" spans="2:6" ht="28.5" thickBot="1">
      <c r="B95" s="60"/>
      <c r="C95" s="61">
        <v>33250000</v>
      </c>
      <c r="D95" s="6" t="s">
        <v>57</v>
      </c>
      <c r="E95" s="62"/>
      <c r="F95" s="63">
        <v>4170</v>
      </c>
    </row>
    <row r="96" spans="2:6" ht="28.5" thickBot="1">
      <c r="B96" s="60"/>
      <c r="C96" s="61">
        <v>1750000</v>
      </c>
      <c r="D96" s="10" t="s">
        <v>58</v>
      </c>
      <c r="E96" s="62"/>
      <c r="F96" s="63">
        <v>4171</v>
      </c>
    </row>
    <row r="97" spans="2:6" ht="28.5" thickBot="1">
      <c r="B97" s="60">
        <v>32110092</v>
      </c>
      <c r="C97" s="61"/>
      <c r="D97" s="10" t="s">
        <v>59</v>
      </c>
      <c r="E97" s="62">
        <v>700</v>
      </c>
      <c r="F97" s="63"/>
    </row>
    <row r="98" spans="2:6" ht="28.5" thickBot="1">
      <c r="B98" s="60">
        <f>B97*0.09</f>
        <v>2889908.28</v>
      </c>
      <c r="C98" s="61"/>
      <c r="D98" s="10" t="s">
        <v>60</v>
      </c>
      <c r="E98" s="62">
        <v>445</v>
      </c>
      <c r="F98" s="63"/>
    </row>
    <row r="99" spans="2:6" ht="28.5" thickBot="1">
      <c r="B99" s="64"/>
      <c r="C99" s="65"/>
      <c r="D99" s="73" t="s">
        <v>81</v>
      </c>
      <c r="E99" s="67"/>
      <c r="F99" s="68"/>
    </row>
    <row r="100" spans="2:6" ht="19.5" thickBot="1"/>
    <row r="101" spans="2:6" ht="28.5" thickBot="1">
      <c r="B101" s="1" t="s">
        <v>0</v>
      </c>
      <c r="C101" s="2" t="s">
        <v>1</v>
      </c>
      <c r="D101" s="21" t="s">
        <v>2</v>
      </c>
      <c r="E101" s="22"/>
      <c r="F101" s="23"/>
    </row>
    <row r="102" spans="2:6" ht="28.5" thickBot="1">
      <c r="B102" s="60"/>
      <c r="C102" s="61">
        <f>B97*0.02</f>
        <v>642201.84</v>
      </c>
      <c r="D102" s="6" t="s">
        <v>62</v>
      </c>
      <c r="E102" s="62"/>
      <c r="F102" s="63">
        <v>642</v>
      </c>
    </row>
    <row r="103" spans="2:6" ht="28.5" thickBot="1">
      <c r="B103" s="60">
        <f>C102</f>
        <v>642201.84</v>
      </c>
      <c r="C103" s="61"/>
      <c r="D103" s="6" t="s">
        <v>63</v>
      </c>
      <c r="E103" s="62">
        <v>447</v>
      </c>
      <c r="F103" s="63"/>
    </row>
    <row r="104" spans="2:6" ht="28.5" thickBot="1">
      <c r="B104" s="64"/>
      <c r="C104" s="65"/>
      <c r="D104" s="73" t="s">
        <v>64</v>
      </c>
      <c r="E104" s="67"/>
      <c r="F104" s="68"/>
    </row>
    <row r="106" spans="2:6" ht="19.5" thickBot="1"/>
    <row r="107" spans="2:6" ht="28.5" thickBot="1">
      <c r="B107" s="1" t="s">
        <v>0</v>
      </c>
      <c r="C107" s="2" t="s">
        <v>1</v>
      </c>
      <c r="D107" s="21" t="s">
        <v>2</v>
      </c>
      <c r="E107" s="22"/>
      <c r="F107" s="23"/>
    </row>
    <row r="108" spans="2:6" ht="28.5" thickBot="1">
      <c r="B108" s="60"/>
      <c r="C108" s="61">
        <f>C95</f>
        <v>33250000</v>
      </c>
      <c r="D108" s="6" t="s">
        <v>65</v>
      </c>
      <c r="E108" s="62"/>
      <c r="F108" s="63">
        <v>512</v>
      </c>
    </row>
    <row r="109" spans="2:6" ht="28.5" thickBot="1">
      <c r="B109" s="60">
        <f>C108</f>
        <v>33250000</v>
      </c>
      <c r="C109" s="61"/>
      <c r="D109" s="6" t="s">
        <v>57</v>
      </c>
      <c r="E109" s="63">
        <v>4170</v>
      </c>
      <c r="F109" s="63"/>
    </row>
    <row r="110" spans="2:6" ht="28.5" thickBot="1">
      <c r="B110" s="64"/>
      <c r="C110" s="65"/>
      <c r="D110" s="73" t="s">
        <v>82</v>
      </c>
      <c r="E110" s="67"/>
      <c r="F110" s="68"/>
    </row>
    <row r="111" spans="2:6" ht="27.75">
      <c r="B111" s="79"/>
      <c r="C111" s="79"/>
      <c r="D111" s="80"/>
      <c r="E111" s="81"/>
      <c r="F111" s="81"/>
    </row>
    <row r="112" spans="2:6" ht="19.5" thickBot="1">
      <c r="D112" s="82">
        <v>44459</v>
      </c>
    </row>
    <row r="113" spans="2:6" ht="28.5" thickBot="1">
      <c r="B113" s="1" t="s">
        <v>0</v>
      </c>
      <c r="C113" s="2" t="s">
        <v>1</v>
      </c>
      <c r="D113" s="21" t="s">
        <v>2</v>
      </c>
      <c r="E113" s="22"/>
      <c r="F113" s="23"/>
    </row>
    <row r="114" spans="2:6" ht="28.5" thickBot="1">
      <c r="B114" s="60"/>
      <c r="C114" s="61">
        <f>B103</f>
        <v>642201.84</v>
      </c>
      <c r="D114" s="6" t="s">
        <v>67</v>
      </c>
      <c r="E114" s="62"/>
      <c r="F114" s="63">
        <v>447</v>
      </c>
    </row>
    <row r="115" spans="2:6" ht="28.5" thickBot="1">
      <c r="B115" s="60">
        <f>C114</f>
        <v>642201.84</v>
      </c>
      <c r="C115" s="61"/>
      <c r="D115" s="6" t="s">
        <v>68</v>
      </c>
      <c r="E115" s="62">
        <v>512</v>
      </c>
      <c r="F115" s="63"/>
    </row>
    <row r="116" spans="2:6" ht="28.5" thickBot="1">
      <c r="B116" s="64"/>
      <c r="C116" s="65"/>
      <c r="D116" s="73" t="s">
        <v>64</v>
      </c>
      <c r="E116" s="67"/>
      <c r="F116" s="68"/>
    </row>
    <row r="187" spans="2:6" ht="19.5" thickBot="1"/>
    <row r="188" spans="2:6" ht="28.5" thickBot="1">
      <c r="B188" s="1" t="s">
        <v>0</v>
      </c>
      <c r="C188" s="2" t="s">
        <v>1</v>
      </c>
      <c r="D188" s="3" t="s">
        <v>2</v>
      </c>
      <c r="E188" s="4"/>
      <c r="F188" s="5"/>
    </row>
    <row r="189" spans="2:6" ht="28.5" thickBot="1">
      <c r="B189" s="7"/>
      <c r="C189" s="7">
        <v>20000</v>
      </c>
      <c r="D189" s="8" t="s">
        <v>3</v>
      </c>
      <c r="E189" s="9"/>
      <c r="F189" s="9">
        <v>618</v>
      </c>
    </row>
    <row r="190" spans="2:6" ht="28.5" thickBot="1">
      <c r="B190" s="7">
        <f>C189</f>
        <v>20000</v>
      </c>
      <c r="C190" s="7"/>
      <c r="D190" s="10" t="s">
        <v>4</v>
      </c>
      <c r="E190" s="9">
        <v>53</v>
      </c>
      <c r="F190" s="9"/>
    </row>
    <row r="191" spans="2:6" ht="28.5" thickBot="1">
      <c r="B191" s="9"/>
      <c r="C191" s="9"/>
      <c r="D191" s="11" t="s">
        <v>5</v>
      </c>
      <c r="E191" s="9"/>
      <c r="F191" s="9"/>
    </row>
    <row r="192" spans="2:6" ht="28.5" thickBot="1">
      <c r="B192" s="12"/>
      <c r="C192" s="13"/>
      <c r="D192" s="14"/>
      <c r="E192" s="13"/>
      <c r="F192" s="15"/>
    </row>
    <row r="193" spans="2:6" ht="28.5" thickBot="1">
      <c r="B193" s="1" t="s">
        <v>0</v>
      </c>
      <c r="C193" s="2" t="s">
        <v>1</v>
      </c>
      <c r="D193" s="3" t="s">
        <v>2</v>
      </c>
      <c r="E193" s="4"/>
      <c r="F193" s="5"/>
    </row>
    <row r="194" spans="2:6" ht="28.5" thickBot="1">
      <c r="B194" s="16"/>
      <c r="C194" s="16">
        <v>25000000</v>
      </c>
      <c r="D194" s="17" t="s">
        <v>6</v>
      </c>
      <c r="E194" s="18"/>
      <c r="F194" s="18">
        <v>512</v>
      </c>
    </row>
    <row r="195" spans="2:6" ht="28.5" thickBot="1">
      <c r="B195" s="16">
        <f>C194</f>
        <v>25000000</v>
      </c>
      <c r="C195" s="16"/>
      <c r="D195" s="19" t="s">
        <v>7</v>
      </c>
      <c r="E195" s="18">
        <v>419</v>
      </c>
      <c r="F195" s="18"/>
    </row>
    <row r="196" spans="2:6" ht="28.5" thickBot="1">
      <c r="B196" s="18"/>
      <c r="C196" s="18"/>
      <c r="D196" s="20" t="s">
        <v>7</v>
      </c>
      <c r="E196" s="18"/>
      <c r="F196" s="18"/>
    </row>
    <row r="197" spans="2:6" ht="28.5" thickBot="1">
      <c r="B197" s="12"/>
      <c r="C197" s="13"/>
      <c r="D197" s="14"/>
      <c r="E197" s="13"/>
      <c r="F197" s="15"/>
    </row>
    <row r="198" spans="2:6" ht="28.5" thickBot="1">
      <c r="B198" s="12"/>
      <c r="C198" s="13"/>
      <c r="D198" s="14"/>
      <c r="E198" s="13"/>
      <c r="F198" s="15"/>
    </row>
    <row r="199" spans="2:6" ht="28.5" thickBot="1">
      <c r="B199" s="1" t="s">
        <v>0</v>
      </c>
      <c r="C199" s="2" t="s">
        <v>1</v>
      </c>
      <c r="D199" s="21" t="s">
        <v>2</v>
      </c>
      <c r="E199" s="22"/>
      <c r="F199" s="23"/>
    </row>
    <row r="200" spans="2:6" ht="28.5" thickBot="1">
      <c r="B200" s="24"/>
      <c r="C200" s="25">
        <v>4800000</v>
      </c>
      <c r="D200" s="19" t="s">
        <v>8</v>
      </c>
      <c r="E200" s="26"/>
      <c r="F200" s="27">
        <v>381</v>
      </c>
    </row>
    <row r="201" spans="2:6" ht="28.5" thickBot="1">
      <c r="B201" s="24"/>
      <c r="C201" s="25">
        <v>912000</v>
      </c>
      <c r="D201" s="26" t="s">
        <v>9</v>
      </c>
      <c r="E201" s="26"/>
      <c r="F201" s="27">
        <v>445</v>
      </c>
    </row>
    <row r="202" spans="2:6" ht="28.5" thickBot="1">
      <c r="B202" s="24">
        <f>C200+C201</f>
        <v>5712000</v>
      </c>
      <c r="C202" s="25"/>
      <c r="D202" s="26" t="s">
        <v>10</v>
      </c>
      <c r="E202" s="26">
        <v>401</v>
      </c>
      <c r="F202" s="27"/>
    </row>
    <row r="203" spans="2:6" ht="28.5" thickBot="1">
      <c r="B203" s="28"/>
      <c r="C203" s="29">
        <v>4800000</v>
      </c>
      <c r="D203" s="30" t="s">
        <v>11</v>
      </c>
      <c r="E203" s="30"/>
      <c r="F203" s="31">
        <v>31</v>
      </c>
    </row>
    <row r="204" spans="2:6" ht="28.5" thickBot="1">
      <c r="B204" s="28">
        <v>4800000</v>
      </c>
      <c r="C204" s="29"/>
      <c r="D204" s="32" t="s">
        <v>8</v>
      </c>
      <c r="E204" s="30">
        <v>381</v>
      </c>
      <c r="F204" s="31"/>
    </row>
    <row r="205" spans="2:6" ht="28.5" thickBot="1">
      <c r="B205" s="33"/>
      <c r="C205" s="34">
        <v>5712000</v>
      </c>
      <c r="D205" s="35" t="s">
        <v>10</v>
      </c>
      <c r="E205" s="35"/>
      <c r="F205" s="36">
        <v>401</v>
      </c>
    </row>
    <row r="206" spans="2:6" ht="28.5" thickBot="1">
      <c r="B206" s="37">
        <f>C205</f>
        <v>5712000</v>
      </c>
      <c r="C206" s="38"/>
      <c r="D206" s="39" t="s">
        <v>6</v>
      </c>
      <c r="E206" s="39">
        <v>512</v>
      </c>
      <c r="F206" s="40"/>
    </row>
    <row r="207" spans="2:6" ht="28.5" thickBot="1">
      <c r="B207" s="41"/>
      <c r="C207" s="42"/>
      <c r="D207" s="43"/>
      <c r="E207" s="44"/>
      <c r="F207" s="45"/>
    </row>
    <row r="208" spans="2:6" ht="19.5" thickBot="1"/>
    <row r="209" spans="2:6" ht="28.5" thickBot="1">
      <c r="B209" s="1" t="s">
        <v>0</v>
      </c>
      <c r="C209" s="2" t="s">
        <v>1</v>
      </c>
      <c r="D209" s="3" t="s">
        <v>2</v>
      </c>
      <c r="E209" s="4"/>
      <c r="F209" s="5"/>
    </row>
    <row r="210" spans="2:6" ht="28.5" thickBot="1">
      <c r="B210" s="7"/>
      <c r="C210" s="7">
        <v>35000</v>
      </c>
      <c r="D210" s="8" t="s">
        <v>12</v>
      </c>
      <c r="E210" s="9"/>
      <c r="F210" s="9">
        <v>624</v>
      </c>
    </row>
    <row r="211" spans="2:6" ht="28.5" thickBot="1">
      <c r="B211" s="7">
        <f>C210</f>
        <v>35000</v>
      </c>
      <c r="C211" s="7"/>
      <c r="D211" s="10" t="s">
        <v>4</v>
      </c>
      <c r="E211" s="9">
        <v>53</v>
      </c>
      <c r="F211" s="9"/>
    </row>
    <row r="212" spans="2:6" ht="28.5" thickBot="1">
      <c r="B212" s="9"/>
      <c r="C212" s="9"/>
      <c r="D212" s="11" t="s">
        <v>13</v>
      </c>
      <c r="E212" s="9"/>
      <c r="F212" s="9"/>
    </row>
    <row r="213" spans="2:6" ht="19.5" thickBot="1"/>
    <row r="214" spans="2:6" ht="28.5" thickBot="1">
      <c r="B214" s="1" t="s">
        <v>0</v>
      </c>
      <c r="C214" s="2" t="s">
        <v>1</v>
      </c>
      <c r="D214" s="21" t="s">
        <v>2</v>
      </c>
      <c r="E214" s="22"/>
      <c r="F214" s="23"/>
    </row>
    <row r="215" spans="2:6" ht="28.5" thickBot="1">
      <c r="B215" s="24"/>
      <c r="C215" s="25">
        <v>2500000</v>
      </c>
      <c r="D215" s="19" t="s">
        <v>8</v>
      </c>
      <c r="E215" s="26"/>
      <c r="F215" s="27">
        <v>381</v>
      </c>
    </row>
    <row r="216" spans="2:6" ht="28.5" thickBot="1">
      <c r="B216" s="24"/>
      <c r="C216" s="25">
        <f>C215*0.19</f>
        <v>475000</v>
      </c>
      <c r="D216" s="26" t="s">
        <v>9</v>
      </c>
      <c r="E216" s="26"/>
      <c r="F216" s="27">
        <v>445</v>
      </c>
    </row>
    <row r="217" spans="2:6" ht="28.5" thickBot="1">
      <c r="B217" s="24">
        <f>C215+C216</f>
        <v>2975000</v>
      </c>
      <c r="C217" s="25"/>
      <c r="D217" s="26" t="s">
        <v>10</v>
      </c>
      <c r="E217" s="26">
        <v>401</v>
      </c>
      <c r="F217" s="27"/>
    </row>
    <row r="218" spans="2:6" ht="28.5" thickBot="1">
      <c r="B218" s="28"/>
      <c r="C218" s="29">
        <f>C215</f>
        <v>2500000</v>
      </c>
      <c r="D218" s="30" t="s">
        <v>11</v>
      </c>
      <c r="E218" s="30"/>
      <c r="F218" s="31">
        <v>31</v>
      </c>
    </row>
    <row r="219" spans="2:6" ht="28.5" thickBot="1">
      <c r="B219" s="28">
        <f>C218</f>
        <v>2500000</v>
      </c>
      <c r="C219" s="29"/>
      <c r="D219" s="32" t="s">
        <v>8</v>
      </c>
      <c r="E219" s="30">
        <v>381</v>
      </c>
      <c r="F219" s="31"/>
    </row>
    <row r="220" spans="2:6" ht="28.5" thickBot="1">
      <c r="B220" s="47"/>
      <c r="C220" s="48">
        <f>B217</f>
        <v>2975000</v>
      </c>
      <c r="D220" s="49" t="s">
        <v>10</v>
      </c>
      <c r="E220" s="49"/>
      <c r="F220" s="50">
        <v>401</v>
      </c>
    </row>
    <row r="221" spans="2:6" ht="28.5" thickBot="1">
      <c r="B221" s="51">
        <f>C220</f>
        <v>2975000</v>
      </c>
      <c r="C221" s="52"/>
      <c r="D221" s="53" t="s">
        <v>6</v>
      </c>
      <c r="E221" s="53">
        <v>512</v>
      </c>
      <c r="F221" s="54"/>
    </row>
    <row r="222" spans="2:6" ht="28.5" thickBot="1">
      <c r="B222" s="55"/>
      <c r="C222" s="56"/>
      <c r="D222" s="57"/>
      <c r="E222" s="58"/>
      <c r="F222" s="59"/>
    </row>
    <row r="224" spans="2:6" ht="19.5" thickBot="1"/>
    <row r="225" spans="2:6" ht="28.5" thickBot="1">
      <c r="B225" s="1" t="s">
        <v>0</v>
      </c>
      <c r="C225" s="2" t="s">
        <v>1</v>
      </c>
      <c r="D225" s="21" t="s">
        <v>2</v>
      </c>
      <c r="E225" s="22"/>
      <c r="F225" s="23"/>
    </row>
    <row r="226" spans="2:6" ht="28.5" thickBot="1">
      <c r="B226" s="24"/>
      <c r="C226" s="25">
        <v>1800000</v>
      </c>
      <c r="D226" s="19" t="s">
        <v>14</v>
      </c>
      <c r="E226" s="26"/>
      <c r="F226" s="27">
        <v>218</v>
      </c>
    </row>
    <row r="227" spans="2:6" ht="28.5" thickBot="1">
      <c r="B227" s="24"/>
      <c r="C227" s="25">
        <f>C226*0.19</f>
        <v>342000</v>
      </c>
      <c r="D227" s="26" t="s">
        <v>9</v>
      </c>
      <c r="E227" s="26"/>
      <c r="F227" s="27">
        <v>445</v>
      </c>
    </row>
    <row r="228" spans="2:6" ht="28.5" thickBot="1">
      <c r="B228" s="24">
        <f>C226+C227</f>
        <v>2142000</v>
      </c>
      <c r="C228" s="25"/>
      <c r="D228" s="26" t="s">
        <v>15</v>
      </c>
      <c r="E228" s="26">
        <v>404</v>
      </c>
      <c r="F228" s="27"/>
    </row>
    <row r="229" spans="2:6" ht="28.5" thickBot="1">
      <c r="B229" s="47"/>
      <c r="C229" s="48">
        <f>B228</f>
        <v>2142000</v>
      </c>
      <c r="D229" s="49" t="s">
        <v>15</v>
      </c>
      <c r="E229" s="49"/>
      <c r="F229" s="50">
        <v>404</v>
      </c>
    </row>
    <row r="230" spans="2:6" ht="28.5" thickBot="1">
      <c r="B230" s="51">
        <f>C229</f>
        <v>2142000</v>
      </c>
      <c r="C230" s="52"/>
      <c r="D230" s="53" t="s">
        <v>6</v>
      </c>
      <c r="E230" s="53">
        <v>512</v>
      </c>
      <c r="F230" s="54"/>
    </row>
    <row r="231" spans="2:6" ht="28.5" thickBot="1">
      <c r="B231" s="55"/>
      <c r="C231" s="56"/>
      <c r="D231" s="57"/>
      <c r="E231" s="58"/>
      <c r="F231" s="59"/>
    </row>
    <row r="232" spans="2:6" ht="19.5" thickBot="1"/>
    <row r="233" spans="2:6" ht="28.5" thickBot="1">
      <c r="B233" s="1" t="s">
        <v>0</v>
      </c>
      <c r="C233" s="2" t="s">
        <v>1</v>
      </c>
      <c r="D233" s="21" t="s">
        <v>2</v>
      </c>
      <c r="E233" s="22"/>
      <c r="F233" s="23"/>
    </row>
    <row r="234" spans="2:6" ht="28.5" thickBot="1">
      <c r="B234" s="24"/>
      <c r="C234" s="25">
        <v>14000</v>
      </c>
      <c r="D234" s="19" t="s">
        <v>16</v>
      </c>
      <c r="E234" s="26"/>
      <c r="F234" s="27">
        <v>616</v>
      </c>
    </row>
    <row r="235" spans="2:6" ht="28.5" thickBot="1">
      <c r="B235" s="24"/>
      <c r="C235" s="25">
        <v>10000</v>
      </c>
      <c r="D235" s="19" t="s">
        <v>17</v>
      </c>
      <c r="E235" s="26"/>
      <c r="F235" s="27">
        <v>486</v>
      </c>
    </row>
    <row r="236" spans="2:6" ht="28.5" thickBot="1">
      <c r="B236" s="24"/>
      <c r="C236" s="25">
        <f>(C234+C235)*0.09</f>
        <v>2160</v>
      </c>
      <c r="D236" s="26" t="s">
        <v>9</v>
      </c>
      <c r="E236" s="26"/>
      <c r="F236" s="27">
        <v>445</v>
      </c>
    </row>
    <row r="237" spans="2:6" ht="28.5" thickBot="1">
      <c r="B237" s="24">
        <f>C234+C235+C236</f>
        <v>26160</v>
      </c>
      <c r="C237" s="25"/>
      <c r="D237" s="26" t="s">
        <v>4</v>
      </c>
      <c r="E237" s="26">
        <v>53</v>
      </c>
      <c r="F237" s="27"/>
    </row>
    <row r="238" spans="2:6" ht="19.5" thickBot="1"/>
    <row r="239" spans="2:6" ht="28.5" thickBot="1">
      <c r="B239" s="1" t="s">
        <v>0</v>
      </c>
      <c r="C239" s="2" t="s">
        <v>1</v>
      </c>
      <c r="D239" s="21" t="s">
        <v>2</v>
      </c>
      <c r="E239" s="22"/>
      <c r="F239" s="23"/>
    </row>
    <row r="240" spans="2:6" ht="28.5" thickBot="1">
      <c r="B240" s="24"/>
      <c r="C240" s="25">
        <v>4500000</v>
      </c>
      <c r="D240" s="19" t="s">
        <v>18</v>
      </c>
      <c r="E240" s="26"/>
      <c r="F240" s="27">
        <v>215</v>
      </c>
    </row>
    <row r="241" spans="2:6" ht="28.5" thickBot="1">
      <c r="B241" s="24"/>
      <c r="C241" s="25">
        <f>C240*0.19</f>
        <v>855000</v>
      </c>
      <c r="D241" s="26" t="s">
        <v>9</v>
      </c>
      <c r="E241" s="26"/>
      <c r="F241" s="27">
        <v>445</v>
      </c>
    </row>
    <row r="242" spans="2:6" ht="28.5" thickBot="1">
      <c r="B242" s="24">
        <f>C240+C241</f>
        <v>5355000</v>
      </c>
      <c r="C242" s="25"/>
      <c r="D242" s="26" t="s">
        <v>15</v>
      </c>
      <c r="E242" s="26">
        <v>404</v>
      </c>
      <c r="F242" s="27"/>
    </row>
    <row r="243" spans="2:6" ht="28.5" thickBot="1">
      <c r="B243" s="47"/>
      <c r="C243" s="48">
        <f>B242</f>
        <v>5355000</v>
      </c>
      <c r="D243" s="49" t="s">
        <v>15</v>
      </c>
      <c r="E243" s="49"/>
      <c r="F243" s="50">
        <v>404</v>
      </c>
    </row>
    <row r="244" spans="2:6" ht="28.5" thickBot="1">
      <c r="B244" s="51">
        <f>C243</f>
        <v>5355000</v>
      </c>
      <c r="C244" s="52"/>
      <c r="D244" s="53" t="s">
        <v>6</v>
      </c>
      <c r="E244" s="53">
        <v>512</v>
      </c>
      <c r="F244" s="54"/>
    </row>
    <row r="245" spans="2:6" ht="28.5" thickBot="1">
      <c r="B245" s="55"/>
      <c r="C245" s="56"/>
      <c r="D245" s="57"/>
      <c r="E245" s="58"/>
      <c r="F245" s="59"/>
    </row>
    <row r="247" spans="2:6" ht="19.5" thickBot="1"/>
    <row r="248" spans="2:6" ht="28.5" thickBot="1">
      <c r="B248" s="1" t="s">
        <v>0</v>
      </c>
      <c r="C248" s="2" t="s">
        <v>1</v>
      </c>
      <c r="D248" s="21" t="s">
        <v>2</v>
      </c>
      <c r="E248" s="22"/>
      <c r="F248" s="23"/>
    </row>
    <row r="249" spans="2:6" ht="28.5" thickBot="1">
      <c r="B249" s="60"/>
      <c r="C249" s="61">
        <v>15000</v>
      </c>
      <c r="D249" s="10" t="s">
        <v>19</v>
      </c>
      <c r="E249" s="62"/>
      <c r="F249" s="63">
        <v>607</v>
      </c>
    </row>
    <row r="250" spans="2:6" ht="28.5" thickBot="1">
      <c r="B250" s="60"/>
      <c r="C250" s="61">
        <f>C249*0.19</f>
        <v>2850</v>
      </c>
      <c r="D250" s="62" t="s">
        <v>9</v>
      </c>
      <c r="E250" s="62"/>
      <c r="F250" s="63">
        <v>445</v>
      </c>
    </row>
    <row r="251" spans="2:6" ht="28.5" thickBot="1">
      <c r="B251" s="60">
        <f>C249+C250</f>
        <v>17850</v>
      </c>
      <c r="C251" s="61"/>
      <c r="D251" s="62" t="s">
        <v>6</v>
      </c>
      <c r="E251" s="62">
        <v>512</v>
      </c>
      <c r="F251" s="63"/>
    </row>
    <row r="252" spans="2:6" ht="28.5" thickBot="1">
      <c r="B252" s="64"/>
      <c r="C252" s="65"/>
      <c r="D252" s="66" t="s">
        <v>20</v>
      </c>
      <c r="E252" s="67"/>
      <c r="F252" s="68"/>
    </row>
    <row r="254" spans="2:6" ht="19.5" thickBot="1"/>
    <row r="255" spans="2:6" ht="28.5" thickBot="1">
      <c r="B255" s="1" t="s">
        <v>0</v>
      </c>
      <c r="C255" s="2" t="s">
        <v>1</v>
      </c>
      <c r="D255" s="21" t="s">
        <v>2</v>
      </c>
      <c r="E255" s="22"/>
      <c r="F255" s="23"/>
    </row>
    <row r="256" spans="2:6" ht="28.5" thickBot="1">
      <c r="B256" s="60"/>
      <c r="C256" s="61">
        <v>4500</v>
      </c>
      <c r="D256" s="10" t="s">
        <v>19</v>
      </c>
      <c r="E256" s="62"/>
      <c r="F256" s="63">
        <v>607</v>
      </c>
    </row>
    <row r="257" spans="2:6" ht="28.5" thickBot="1">
      <c r="B257" s="60"/>
      <c r="C257" s="61">
        <f>C256*0.19</f>
        <v>855</v>
      </c>
      <c r="D257" s="62" t="s">
        <v>9</v>
      </c>
      <c r="E257" s="62"/>
      <c r="F257" s="63">
        <v>445</v>
      </c>
    </row>
    <row r="258" spans="2:6" ht="28.5" thickBot="1">
      <c r="B258" s="60">
        <f>C256+C257</f>
        <v>5355</v>
      </c>
      <c r="C258" s="61"/>
      <c r="D258" s="62" t="s">
        <v>6</v>
      </c>
      <c r="E258" s="62">
        <v>512</v>
      </c>
      <c r="F258" s="63"/>
    </row>
    <row r="259" spans="2:6" ht="28.5" thickBot="1">
      <c r="B259" s="64"/>
      <c r="C259" s="65"/>
      <c r="D259" s="66" t="s">
        <v>21</v>
      </c>
      <c r="E259" s="67"/>
      <c r="F259" s="68"/>
    </row>
    <row r="260" spans="2:6" ht="19.5" thickBot="1"/>
    <row r="261" spans="2:6" ht="28.5" thickBot="1">
      <c r="B261" s="1" t="s">
        <v>0</v>
      </c>
      <c r="C261" s="2" t="s">
        <v>1</v>
      </c>
      <c r="D261" s="21" t="s">
        <v>2</v>
      </c>
      <c r="E261" s="22"/>
      <c r="F261" s="23"/>
    </row>
    <row r="262" spans="2:6" ht="28.5" thickBot="1">
      <c r="B262" s="60"/>
      <c r="C262" s="61">
        <v>500000</v>
      </c>
      <c r="D262" s="10" t="s">
        <v>22</v>
      </c>
      <c r="E262" s="62"/>
      <c r="F262" s="63">
        <v>601</v>
      </c>
    </row>
    <row r="263" spans="2:6" ht="28.5" thickBot="1">
      <c r="B263" s="60">
        <f>C262</f>
        <v>500000</v>
      </c>
      <c r="C263" s="61"/>
      <c r="D263" s="62" t="s">
        <v>11</v>
      </c>
      <c r="E263" s="62">
        <v>31</v>
      </c>
      <c r="F263" s="63"/>
    </row>
    <row r="264" spans="2:6" ht="28.5" thickBot="1">
      <c r="B264" s="64"/>
      <c r="C264" s="65"/>
      <c r="D264" s="66" t="s">
        <v>23</v>
      </c>
      <c r="E264" s="67"/>
      <c r="F264" s="68"/>
    </row>
    <row r="265" spans="2:6" ht="19.5" thickBot="1"/>
    <row r="266" spans="2:6" ht="28.5" thickBot="1">
      <c r="B266" s="1" t="s">
        <v>0</v>
      </c>
      <c r="C266" s="2" t="s">
        <v>1</v>
      </c>
      <c r="D266" s="21" t="s">
        <v>2</v>
      </c>
      <c r="E266" s="22"/>
      <c r="F266" s="23"/>
    </row>
    <row r="267" spans="2:6" ht="28.5" thickBot="1">
      <c r="B267" s="60"/>
      <c r="C267" s="69">
        <v>24000</v>
      </c>
      <c r="D267" s="10" t="s">
        <v>24</v>
      </c>
      <c r="E267" s="62"/>
      <c r="F267" s="63">
        <v>63</v>
      </c>
    </row>
    <row r="268" spans="2:6" ht="28.5" thickBot="1">
      <c r="B268" s="60"/>
      <c r="C268" s="70">
        <v>31813.95</v>
      </c>
      <c r="D268" s="10" t="s">
        <v>25</v>
      </c>
      <c r="E268" s="62"/>
      <c r="F268" s="63" t="s">
        <v>26</v>
      </c>
    </row>
    <row r="269" spans="2:6" ht="28.5" thickBot="1">
      <c r="B269" s="60">
        <f>(C267+C268)*0.09</f>
        <v>5023.2554999999993</v>
      </c>
      <c r="C269" s="61"/>
      <c r="D269" s="10" t="s">
        <v>27</v>
      </c>
      <c r="E269" s="62">
        <v>431</v>
      </c>
      <c r="F269" s="63"/>
    </row>
    <row r="270" spans="2:6" ht="28.5" thickBot="1">
      <c r="B270" s="60">
        <f>(C267+C268)*0.00375</f>
        <v>209.30231249999997</v>
      </c>
      <c r="C270" s="61"/>
      <c r="D270" s="10" t="s">
        <v>28</v>
      </c>
      <c r="E270" s="62">
        <v>432</v>
      </c>
      <c r="F270" s="63"/>
    </row>
    <row r="271" spans="2:6" ht="28.5" thickBot="1">
      <c r="B271" s="60">
        <f>(C267+C268)*0.1</f>
        <v>5581.3950000000004</v>
      </c>
      <c r="C271" s="61"/>
      <c r="D271" s="10" t="s">
        <v>29</v>
      </c>
      <c r="E271" s="62">
        <v>442</v>
      </c>
      <c r="F271" s="63"/>
    </row>
    <row r="272" spans="2:6" ht="28.5" thickBot="1">
      <c r="B272" s="71">
        <v>45000</v>
      </c>
      <c r="C272" s="61"/>
      <c r="D272" s="62" t="s">
        <v>30</v>
      </c>
      <c r="E272" s="62">
        <v>421</v>
      </c>
      <c r="F272" s="63"/>
    </row>
    <row r="273" spans="2:6" ht="28.5" thickBot="1">
      <c r="B273" s="64"/>
      <c r="C273" s="65"/>
      <c r="D273" s="66" t="s">
        <v>31</v>
      </c>
      <c r="E273" s="67"/>
      <c r="F273" s="68"/>
    </row>
    <row r="275" spans="2:6">
      <c r="B275" s="46">
        <f>SUM(B267:B271)</f>
        <v>10813.9528125</v>
      </c>
      <c r="C275" s="46">
        <f>SUM(C267:C274)</f>
        <v>55813.95</v>
      </c>
    </row>
    <row r="276" spans="2:6">
      <c r="B276" s="72">
        <f>C275-B275</f>
        <v>44999.997187499997</v>
      </c>
    </row>
    <row r="279" spans="2:6" ht="19.5" thickBot="1"/>
    <row r="280" spans="2:6" ht="28.5" thickBot="1">
      <c r="B280" s="1" t="s">
        <v>0</v>
      </c>
      <c r="C280" s="2" t="s">
        <v>1</v>
      </c>
      <c r="D280" s="21" t="s">
        <v>2</v>
      </c>
      <c r="E280" s="22"/>
      <c r="F280" s="23"/>
    </row>
    <row r="281" spans="2:6" ht="28.5" thickBot="1">
      <c r="B281" s="60"/>
      <c r="C281" s="61">
        <v>45000</v>
      </c>
      <c r="D281" s="10" t="s">
        <v>32</v>
      </c>
      <c r="E281" s="62"/>
      <c r="F281" s="63">
        <v>421</v>
      </c>
    </row>
    <row r="282" spans="2:6" ht="28.5" thickBot="1">
      <c r="B282" s="60">
        <f>C281</f>
        <v>45000</v>
      </c>
      <c r="C282" s="61"/>
      <c r="D282" s="62" t="s">
        <v>6</v>
      </c>
      <c r="E282" s="62">
        <v>512</v>
      </c>
      <c r="F282" s="63"/>
    </row>
    <row r="283" spans="2:6" ht="28.5" thickBot="1">
      <c r="B283" s="64"/>
      <c r="C283" s="65"/>
      <c r="D283" s="66" t="s">
        <v>33</v>
      </c>
      <c r="E283" s="67"/>
      <c r="F283" s="68"/>
    </row>
    <row r="284" spans="2:6" ht="19.5" thickBot="1"/>
    <row r="285" spans="2:6" ht="28.5" thickBot="1">
      <c r="B285" s="1" t="s">
        <v>0</v>
      </c>
      <c r="C285" s="2" t="s">
        <v>1</v>
      </c>
      <c r="D285" s="21" t="s">
        <v>2</v>
      </c>
      <c r="E285" s="22"/>
      <c r="F285" s="23"/>
    </row>
    <row r="286" spans="2:6" ht="28.5" thickBot="1">
      <c r="B286" s="60"/>
      <c r="C286" s="61">
        <v>570000</v>
      </c>
      <c r="D286" s="6" t="s">
        <v>34</v>
      </c>
      <c r="E286" s="62"/>
      <c r="F286" s="63">
        <v>635</v>
      </c>
    </row>
    <row r="287" spans="2:6" ht="28.5" thickBot="1">
      <c r="B287" s="60"/>
      <c r="C287" s="61">
        <v>201000</v>
      </c>
      <c r="D287" s="10" t="s">
        <v>35</v>
      </c>
      <c r="E287" s="62"/>
      <c r="F287" s="63">
        <v>637</v>
      </c>
    </row>
    <row r="288" spans="2:6" ht="28.5" thickBot="1">
      <c r="B288" s="60">
        <f>C286</f>
        <v>570000</v>
      </c>
      <c r="C288" s="61"/>
      <c r="D288" s="10" t="s">
        <v>36</v>
      </c>
      <c r="E288" s="62">
        <v>431</v>
      </c>
      <c r="F288" s="63"/>
    </row>
    <row r="289" spans="2:6" ht="28.5" thickBot="1">
      <c r="B289" s="60">
        <f>C287</f>
        <v>201000</v>
      </c>
      <c r="C289" s="61"/>
      <c r="D289" s="10" t="s">
        <v>37</v>
      </c>
      <c r="E289" s="62">
        <v>432</v>
      </c>
      <c r="F289" s="63"/>
    </row>
    <row r="290" spans="2:6" ht="28.5" thickBot="1">
      <c r="B290" s="64"/>
      <c r="C290" s="65"/>
      <c r="D290" s="73" t="s">
        <v>38</v>
      </c>
      <c r="E290" s="67"/>
      <c r="F290" s="68"/>
    </row>
    <row r="291" spans="2:6" ht="19.5" thickBot="1"/>
    <row r="292" spans="2:6" ht="28.5" thickBot="1">
      <c r="B292" s="1" t="s">
        <v>0</v>
      </c>
      <c r="C292" s="2" t="s">
        <v>1</v>
      </c>
      <c r="D292" s="21" t="s">
        <v>2</v>
      </c>
      <c r="E292" s="22"/>
      <c r="F292" s="23"/>
    </row>
    <row r="293" spans="2:6" ht="28.5" thickBot="1">
      <c r="B293" s="60"/>
      <c r="C293" s="61">
        <v>570000</v>
      </c>
      <c r="D293" s="10" t="s">
        <v>39</v>
      </c>
      <c r="E293" s="62"/>
      <c r="F293" s="62">
        <v>431</v>
      </c>
    </row>
    <row r="294" spans="2:6" ht="28.5" thickBot="1">
      <c r="B294" s="60"/>
      <c r="C294" s="61">
        <v>201000</v>
      </c>
      <c r="D294" s="10" t="s">
        <v>40</v>
      </c>
      <c r="E294" s="62"/>
      <c r="F294" s="62">
        <v>432</v>
      </c>
    </row>
    <row r="295" spans="2:6" ht="28.5" thickBot="1">
      <c r="B295" s="60"/>
      <c r="C295" s="61">
        <v>5581.3950000000004</v>
      </c>
      <c r="D295" s="10" t="s">
        <v>41</v>
      </c>
      <c r="E295" s="62"/>
      <c r="F295" s="63">
        <v>442</v>
      </c>
    </row>
    <row r="296" spans="2:6" ht="28.5" thickBot="1">
      <c r="B296" s="60">
        <f>C293+C294+C295</f>
        <v>776581.39500000002</v>
      </c>
      <c r="C296" s="61"/>
      <c r="D296" s="10" t="s">
        <v>42</v>
      </c>
      <c r="E296" s="62">
        <v>512</v>
      </c>
      <c r="F296" s="63"/>
    </row>
    <row r="297" spans="2:6" ht="28.5" thickBot="1">
      <c r="B297" s="64"/>
      <c r="C297" s="65"/>
      <c r="D297" s="73" t="s">
        <v>43</v>
      </c>
      <c r="E297" s="67"/>
      <c r="F297" s="68"/>
    </row>
    <row r="301" spans="2:6">
      <c r="C301" s="74">
        <v>3000000</v>
      </c>
      <c r="D301" s="75" t="s">
        <v>44</v>
      </c>
    </row>
    <row r="302" spans="2:6">
      <c r="C302" s="74">
        <v>2000000</v>
      </c>
      <c r="D302" s="75" t="s">
        <v>45</v>
      </c>
    </row>
    <row r="303" spans="2:6" ht="19.5" thickBot="1">
      <c r="C303" s="76">
        <v>3000000</v>
      </c>
      <c r="D303" s="77" t="s">
        <v>46</v>
      </c>
    </row>
    <row r="304" spans="2:6">
      <c r="C304" s="46">
        <f>C301+C302+C303</f>
        <v>8000000</v>
      </c>
    </row>
    <row r="306" spans="2:6" ht="19.5" thickBot="1">
      <c r="D306" s="6" t="s">
        <v>47</v>
      </c>
    </row>
    <row r="307" spans="2:6" ht="28.5" thickBot="1">
      <c r="B307" s="1" t="s">
        <v>0</v>
      </c>
      <c r="C307" s="2" t="s">
        <v>1</v>
      </c>
      <c r="D307" s="21" t="s">
        <v>2</v>
      </c>
      <c r="E307" s="22"/>
      <c r="F307" s="23"/>
    </row>
    <row r="308" spans="2:6" ht="28.5" thickBot="1">
      <c r="B308" s="60"/>
      <c r="C308" s="61">
        <f>B309+B310</f>
        <v>8720000</v>
      </c>
      <c r="D308" s="10" t="s">
        <v>48</v>
      </c>
      <c r="E308" s="62"/>
      <c r="F308" s="63">
        <v>345</v>
      </c>
    </row>
    <row r="309" spans="2:6" ht="28.5" thickBot="1">
      <c r="B309" s="60">
        <v>8000000</v>
      </c>
      <c r="C309" s="78"/>
      <c r="D309" s="10" t="s">
        <v>49</v>
      </c>
      <c r="E309" s="62">
        <v>724</v>
      </c>
      <c r="F309" s="63"/>
    </row>
    <row r="310" spans="2:6" ht="28.5" thickBot="1">
      <c r="B310" s="60">
        <f>B309*0.09</f>
        <v>720000</v>
      </c>
      <c r="C310" s="61"/>
      <c r="D310" s="10" t="s">
        <v>50</v>
      </c>
      <c r="E310" s="62">
        <v>445</v>
      </c>
      <c r="F310" s="63"/>
    </row>
    <row r="311" spans="2:6" ht="28.5" thickBot="1">
      <c r="B311" s="64"/>
      <c r="C311" s="65"/>
      <c r="D311" s="66" t="s">
        <v>51</v>
      </c>
      <c r="E311" s="67"/>
      <c r="F311" s="68"/>
    </row>
    <row r="313" spans="2:6" ht="19.5" thickBot="1">
      <c r="D313" s="6" t="s">
        <v>52</v>
      </c>
    </row>
    <row r="314" spans="2:6" ht="28.5" thickBot="1">
      <c r="B314" s="1" t="s">
        <v>0</v>
      </c>
      <c r="C314" s="2" t="s">
        <v>1</v>
      </c>
      <c r="D314" s="21" t="s">
        <v>2</v>
      </c>
      <c r="E314" s="22"/>
      <c r="F314" s="23"/>
    </row>
    <row r="315" spans="2:6" ht="28.5" thickBot="1">
      <c r="B315" s="60"/>
      <c r="C315" s="60">
        <v>8000000</v>
      </c>
      <c r="D315" s="10" t="s">
        <v>53</v>
      </c>
      <c r="E315" s="62"/>
      <c r="F315" s="62">
        <v>724</v>
      </c>
    </row>
    <row r="316" spans="2:6" ht="28.5" thickBot="1">
      <c r="B316" s="60"/>
      <c r="C316" s="60">
        <f>C315*0.09</f>
        <v>720000</v>
      </c>
      <c r="D316" s="10" t="s">
        <v>54</v>
      </c>
      <c r="E316" s="62"/>
      <c r="F316" s="62">
        <v>445</v>
      </c>
    </row>
    <row r="317" spans="2:6" ht="28.5" thickBot="1">
      <c r="B317" s="60">
        <f>C315+C316</f>
        <v>8720000</v>
      </c>
      <c r="C317" s="61"/>
      <c r="D317" s="10" t="s">
        <v>55</v>
      </c>
      <c r="E317" s="62">
        <v>345</v>
      </c>
      <c r="F317" s="63"/>
    </row>
    <row r="318" spans="2:6" ht="28.5" thickBot="1">
      <c r="B318" s="64"/>
      <c r="C318" s="65"/>
      <c r="D318" s="66" t="s">
        <v>56</v>
      </c>
      <c r="E318" s="67"/>
      <c r="F318" s="68"/>
    </row>
    <row r="320" spans="2:6" ht="19.5" thickBot="1"/>
    <row r="321" spans="2:6" ht="28.5" thickBot="1">
      <c r="B321" s="1" t="s">
        <v>0</v>
      </c>
      <c r="C321" s="2" t="s">
        <v>1</v>
      </c>
      <c r="D321" s="21" t="s">
        <v>2</v>
      </c>
      <c r="E321" s="22"/>
      <c r="F321" s="23"/>
    </row>
    <row r="322" spans="2:6" ht="28.5" thickBot="1">
      <c r="B322" s="60"/>
      <c r="C322" s="61">
        <v>30000000</v>
      </c>
      <c r="D322" s="6" t="s">
        <v>57</v>
      </c>
      <c r="E322" s="62"/>
      <c r="F322" s="63">
        <v>4170</v>
      </c>
    </row>
    <row r="323" spans="2:6" ht="28.5" thickBot="1">
      <c r="B323" s="60"/>
      <c r="C323" s="61">
        <v>5000000</v>
      </c>
      <c r="D323" s="10" t="s">
        <v>58</v>
      </c>
      <c r="E323" s="62"/>
      <c r="F323" s="63">
        <v>4171</v>
      </c>
    </row>
    <row r="324" spans="2:6" ht="28.5" thickBot="1">
      <c r="B324" s="60">
        <v>32110091</v>
      </c>
      <c r="C324" s="61"/>
      <c r="D324" s="10" t="s">
        <v>59</v>
      </c>
      <c r="E324" s="62">
        <v>700</v>
      </c>
      <c r="F324" s="63"/>
    </row>
    <row r="325" spans="2:6" ht="28.5" thickBot="1">
      <c r="B325" s="60">
        <v>2889909</v>
      </c>
      <c r="C325" s="61"/>
      <c r="D325" s="10" t="s">
        <v>60</v>
      </c>
      <c r="E325" s="62">
        <v>445</v>
      </c>
      <c r="F325" s="63"/>
    </row>
    <row r="326" spans="2:6" ht="28.5" thickBot="1">
      <c r="B326" s="64"/>
      <c r="C326" s="65"/>
      <c r="D326" s="73" t="s">
        <v>61</v>
      </c>
      <c r="E326" s="67"/>
      <c r="F326" s="68"/>
    </row>
    <row r="327" spans="2:6" ht="19.5" thickBot="1"/>
    <row r="328" spans="2:6" ht="28.5" thickBot="1">
      <c r="B328" s="1" t="s">
        <v>0</v>
      </c>
      <c r="C328" s="2" t="s">
        <v>1</v>
      </c>
      <c r="D328" s="21" t="s">
        <v>2</v>
      </c>
      <c r="E328" s="22"/>
      <c r="F328" s="23"/>
    </row>
    <row r="329" spans="2:6" ht="28.5" thickBot="1">
      <c r="B329" s="60"/>
      <c r="C329" s="61">
        <f>B324*0.02</f>
        <v>642201.82000000007</v>
      </c>
      <c r="D329" s="6" t="s">
        <v>62</v>
      </c>
      <c r="E329" s="62"/>
      <c r="F329" s="63">
        <v>642</v>
      </c>
    </row>
    <row r="330" spans="2:6" ht="28.5" thickBot="1">
      <c r="B330" s="60">
        <f>C329</f>
        <v>642201.82000000007</v>
      </c>
      <c r="C330" s="61"/>
      <c r="D330" s="6" t="s">
        <v>63</v>
      </c>
      <c r="E330" s="62">
        <v>447</v>
      </c>
      <c r="F330" s="63"/>
    </row>
    <row r="331" spans="2:6" ht="28.5" thickBot="1">
      <c r="B331" s="64"/>
      <c r="C331" s="65"/>
      <c r="D331" s="73" t="s">
        <v>64</v>
      </c>
      <c r="E331" s="67"/>
      <c r="F331" s="68"/>
    </row>
    <row r="333" spans="2:6" ht="19.5" thickBot="1"/>
    <row r="334" spans="2:6" ht="28.5" thickBot="1">
      <c r="B334" s="1" t="s">
        <v>0</v>
      </c>
      <c r="C334" s="2" t="s">
        <v>1</v>
      </c>
      <c r="D334" s="21" t="s">
        <v>2</v>
      </c>
      <c r="E334" s="22"/>
      <c r="F334" s="23"/>
    </row>
    <row r="335" spans="2:6" ht="28.5" thickBot="1">
      <c r="B335" s="60"/>
      <c r="C335" s="61">
        <f>B336</f>
        <v>30000000</v>
      </c>
      <c r="D335" s="6" t="s">
        <v>65</v>
      </c>
      <c r="E335" s="62"/>
      <c r="F335" s="63">
        <v>512</v>
      </c>
    </row>
    <row r="336" spans="2:6" ht="28.5" thickBot="1">
      <c r="B336" s="60">
        <v>30000000</v>
      </c>
      <c r="C336" s="61"/>
      <c r="D336" s="6" t="s">
        <v>57</v>
      </c>
      <c r="E336" s="63">
        <v>4170</v>
      </c>
      <c r="F336" s="63"/>
    </row>
    <row r="337" spans="2:6" ht="28.5" thickBot="1">
      <c r="B337" s="64"/>
      <c r="C337" s="65"/>
      <c r="D337" s="73" t="s">
        <v>66</v>
      </c>
      <c r="E337" s="67"/>
      <c r="F337" s="68"/>
    </row>
    <row r="338" spans="2:6" ht="27.75">
      <c r="B338" s="79"/>
      <c r="C338" s="79"/>
      <c r="D338" s="80"/>
      <c r="E338" s="81"/>
      <c r="F338" s="81"/>
    </row>
    <row r="339" spans="2:6" ht="19.5" thickBot="1">
      <c r="D339" s="82">
        <v>44459</v>
      </c>
    </row>
    <row r="340" spans="2:6" ht="28.5" thickBot="1">
      <c r="B340" s="1" t="s">
        <v>0</v>
      </c>
      <c r="C340" s="2" t="s">
        <v>1</v>
      </c>
      <c r="D340" s="21" t="s">
        <v>2</v>
      </c>
      <c r="E340" s="22"/>
      <c r="F340" s="23"/>
    </row>
    <row r="341" spans="2:6" ht="28.5" thickBot="1">
      <c r="B341" s="60"/>
      <c r="C341" s="61">
        <v>642201.82000000007</v>
      </c>
      <c r="D341" s="6" t="s">
        <v>67</v>
      </c>
      <c r="E341" s="62"/>
      <c r="F341" s="63">
        <v>447</v>
      </c>
    </row>
    <row r="342" spans="2:6" ht="28.5" thickBot="1">
      <c r="B342" s="60">
        <v>642201.82000000007</v>
      </c>
      <c r="C342" s="61"/>
      <c r="D342" s="6" t="s">
        <v>68</v>
      </c>
      <c r="E342" s="62">
        <v>512</v>
      </c>
      <c r="F342" s="63"/>
    </row>
    <row r="343" spans="2:6" ht="28.5" thickBot="1">
      <c r="B343" s="64"/>
      <c r="C343" s="65"/>
      <c r="D343" s="73" t="s">
        <v>64</v>
      </c>
      <c r="E343" s="67"/>
      <c r="F343" s="68"/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2021-02-22T12:19:13Z</dcterms:modified>
</cp:coreProperties>
</file>